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855"/>
  </bookViews>
  <sheets>
    <sheet name="прил 3 общая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7" i="1"/>
  <c r="T216"/>
  <c r="F170"/>
  <c r="F258"/>
  <c r="S216"/>
  <c r="V216" s="1"/>
  <c r="S217"/>
  <c r="V217" s="1"/>
  <c r="E113"/>
  <c r="V95"/>
  <c r="V97"/>
  <c r="V98"/>
  <c r="V103"/>
  <c r="V104"/>
  <c r="V106"/>
  <c r="V107"/>
  <c r="V108"/>
  <c r="V109"/>
  <c r="V110"/>
  <c r="V111"/>
  <c r="V112"/>
  <c r="V113"/>
  <c r="V158"/>
  <c r="V159"/>
  <c r="V161"/>
  <c r="V162"/>
  <c r="V163"/>
  <c r="V164"/>
  <c r="V165"/>
  <c r="V167"/>
  <c r="V186"/>
  <c r="V187"/>
  <c r="V189"/>
  <c r="V190"/>
  <c r="V191"/>
  <c r="V192"/>
  <c r="V193"/>
  <c r="V194"/>
  <c r="V195"/>
  <c r="V198"/>
  <c r="V200"/>
  <c r="V201"/>
  <c r="V205"/>
  <c r="V206"/>
  <c r="V208"/>
  <c r="V209"/>
  <c r="V211"/>
  <c r="V221"/>
  <c r="V222"/>
  <c r="V227"/>
  <c r="V228"/>
  <c r="V229"/>
  <c r="V230"/>
  <c r="V231"/>
  <c r="V232"/>
  <c r="V233"/>
  <c r="V242"/>
  <c r="V251"/>
  <c r="J278" l="1"/>
  <c r="J276"/>
  <c r="J271"/>
  <c r="H266"/>
  <c r="H281" s="1"/>
  <c r="I266"/>
  <c r="I281" s="1"/>
  <c r="J266"/>
  <c r="J281" s="1"/>
  <c r="K266"/>
  <c r="K281" s="1"/>
  <c r="L266"/>
  <c r="L281" s="1"/>
  <c r="M266"/>
  <c r="M281" s="1"/>
  <c r="N266"/>
  <c r="N281" s="1"/>
  <c r="O266"/>
  <c r="O281" s="1"/>
  <c r="P266"/>
  <c r="P281" s="1"/>
  <c r="Q266"/>
  <c r="Q281" s="1"/>
  <c r="R266"/>
  <c r="R281" s="1"/>
  <c r="S266"/>
  <c r="S281" s="1"/>
  <c r="T266"/>
  <c r="T281" s="1"/>
  <c r="U266"/>
  <c r="G266"/>
  <c r="G281" s="1"/>
  <c r="H265"/>
  <c r="H280" s="1"/>
  <c r="I265"/>
  <c r="I280" s="1"/>
  <c r="J265"/>
  <c r="J280" s="1"/>
  <c r="K265"/>
  <c r="L265"/>
  <c r="L280" s="1"/>
  <c r="M265"/>
  <c r="M280" s="1"/>
  <c r="N265"/>
  <c r="N280" s="1"/>
  <c r="O265"/>
  <c r="P265"/>
  <c r="P280" s="1"/>
  <c r="Q265"/>
  <c r="Q280" s="1"/>
  <c r="R265"/>
  <c r="R280" s="1"/>
  <c r="S265"/>
  <c r="S280" s="1"/>
  <c r="T265"/>
  <c r="T280" s="1"/>
  <c r="U265"/>
  <c r="H264"/>
  <c r="H279" s="1"/>
  <c r="I264"/>
  <c r="I279" s="1"/>
  <c r="J264"/>
  <c r="J279" s="1"/>
  <c r="K264"/>
  <c r="K279" s="1"/>
  <c r="L264"/>
  <c r="L279" s="1"/>
  <c r="M264"/>
  <c r="M279" s="1"/>
  <c r="N264"/>
  <c r="N279" s="1"/>
  <c r="O264"/>
  <c r="O279" s="1"/>
  <c r="P264"/>
  <c r="P279" s="1"/>
  <c r="Q264"/>
  <c r="Q279" s="1"/>
  <c r="R264"/>
  <c r="R279" s="1"/>
  <c r="S264"/>
  <c r="S279" s="1"/>
  <c r="T264"/>
  <c r="T279" s="1"/>
  <c r="U264"/>
  <c r="H263"/>
  <c r="H278" s="1"/>
  <c r="I263"/>
  <c r="I278" s="1"/>
  <c r="J263"/>
  <c r="K263"/>
  <c r="L263"/>
  <c r="L278" s="1"/>
  <c r="M263"/>
  <c r="M278" s="1"/>
  <c r="N263"/>
  <c r="N278" s="1"/>
  <c r="O263"/>
  <c r="O278" s="1"/>
  <c r="P263"/>
  <c r="P278" s="1"/>
  <c r="Q263"/>
  <c r="Q278" s="1"/>
  <c r="R263"/>
  <c r="R278" s="1"/>
  <c r="S263"/>
  <c r="T263"/>
  <c r="T278" s="1"/>
  <c r="U263"/>
  <c r="H262"/>
  <c r="H277" s="1"/>
  <c r="I262"/>
  <c r="J262"/>
  <c r="J277" s="1"/>
  <c r="K262"/>
  <c r="K277" s="1"/>
  <c r="L262"/>
  <c r="L277" s="1"/>
  <c r="M262"/>
  <c r="M277" s="1"/>
  <c r="N262"/>
  <c r="N277" s="1"/>
  <c r="O262"/>
  <c r="O277" s="1"/>
  <c r="P262"/>
  <c r="P277" s="1"/>
  <c r="Q262"/>
  <c r="Q277" s="1"/>
  <c r="R262"/>
  <c r="R277" s="1"/>
  <c r="S262"/>
  <c r="S277" s="1"/>
  <c r="T262"/>
  <c r="T277" s="1"/>
  <c r="U262"/>
  <c r="H261"/>
  <c r="I261"/>
  <c r="I276" s="1"/>
  <c r="J261"/>
  <c r="K261"/>
  <c r="L261"/>
  <c r="L276" s="1"/>
  <c r="M261"/>
  <c r="M276" s="1"/>
  <c r="N261"/>
  <c r="N276" s="1"/>
  <c r="O261"/>
  <c r="P261"/>
  <c r="P276" s="1"/>
  <c r="Q261"/>
  <c r="Q276" s="1"/>
  <c r="R261"/>
  <c r="R276" s="1"/>
  <c r="S261"/>
  <c r="T261"/>
  <c r="T276" s="1"/>
  <c r="U261"/>
  <c r="H260"/>
  <c r="H275" s="1"/>
  <c r="I260"/>
  <c r="I275" s="1"/>
  <c r="J260"/>
  <c r="J275" s="1"/>
  <c r="K260"/>
  <c r="K275" s="1"/>
  <c r="L260"/>
  <c r="L275" s="1"/>
  <c r="M260"/>
  <c r="M275" s="1"/>
  <c r="N260"/>
  <c r="N275" s="1"/>
  <c r="O260"/>
  <c r="O275" s="1"/>
  <c r="P260"/>
  <c r="P275" s="1"/>
  <c r="Q260"/>
  <c r="Q275" s="1"/>
  <c r="R260"/>
  <c r="R275" s="1"/>
  <c r="S260"/>
  <c r="S275" s="1"/>
  <c r="T260"/>
  <c r="T275" s="1"/>
  <c r="U260"/>
  <c r="G265"/>
  <c r="G280" s="1"/>
  <c r="G263"/>
  <c r="G278" s="1"/>
  <c r="G262"/>
  <c r="G277" s="1"/>
  <c r="G260"/>
  <c r="G275" s="1"/>
  <c r="G261"/>
  <c r="G276" s="1"/>
  <c r="G264"/>
  <c r="G279" s="1"/>
  <c r="H259"/>
  <c r="H274" s="1"/>
  <c r="I259"/>
  <c r="I274" s="1"/>
  <c r="J259"/>
  <c r="J274" s="1"/>
  <c r="K259"/>
  <c r="K274" s="1"/>
  <c r="L259"/>
  <c r="L274" s="1"/>
  <c r="M259"/>
  <c r="M274" s="1"/>
  <c r="N259"/>
  <c r="N274" s="1"/>
  <c r="O259"/>
  <c r="O274" s="1"/>
  <c r="P259"/>
  <c r="P274" s="1"/>
  <c r="Q259"/>
  <c r="Q274" s="1"/>
  <c r="R259"/>
  <c r="R274" s="1"/>
  <c r="S259"/>
  <c r="S274" s="1"/>
  <c r="T259"/>
  <c r="T274" s="1"/>
  <c r="U259"/>
  <c r="U274" s="1"/>
  <c r="G259"/>
  <c r="G274" s="1"/>
  <c r="H257"/>
  <c r="H272" s="1"/>
  <c r="I257"/>
  <c r="I272" s="1"/>
  <c r="J257"/>
  <c r="K257"/>
  <c r="K272" s="1"/>
  <c r="L257"/>
  <c r="L272" s="1"/>
  <c r="M257"/>
  <c r="M272" s="1"/>
  <c r="N257"/>
  <c r="N272" s="1"/>
  <c r="O257"/>
  <c r="O272" s="1"/>
  <c r="P257"/>
  <c r="P272" s="1"/>
  <c r="Q257"/>
  <c r="Q272" s="1"/>
  <c r="R257"/>
  <c r="S257"/>
  <c r="S272" s="1"/>
  <c r="T257"/>
  <c r="T272" s="1"/>
  <c r="U257"/>
  <c r="U272" s="1"/>
  <c r="G257"/>
  <c r="G272" s="1"/>
  <c r="H256"/>
  <c r="H271" s="1"/>
  <c r="I256"/>
  <c r="I271" s="1"/>
  <c r="J256"/>
  <c r="K256"/>
  <c r="K271" s="1"/>
  <c r="L256"/>
  <c r="L271" s="1"/>
  <c r="M256"/>
  <c r="M254" s="1"/>
  <c r="N256"/>
  <c r="N271" s="1"/>
  <c r="O256"/>
  <c r="O271" s="1"/>
  <c r="P256"/>
  <c r="P271" s="1"/>
  <c r="Q256"/>
  <c r="Q271" s="1"/>
  <c r="R256"/>
  <c r="R271" s="1"/>
  <c r="S256"/>
  <c r="S271" s="1"/>
  <c r="T256"/>
  <c r="T271" s="1"/>
  <c r="U256"/>
  <c r="G256"/>
  <c r="G271" s="1"/>
  <c r="I255"/>
  <c r="J255"/>
  <c r="L255"/>
  <c r="M255"/>
  <c r="O255"/>
  <c r="P255"/>
  <c r="R255"/>
  <c r="U255"/>
  <c r="G255"/>
  <c r="D251"/>
  <c r="D250" s="1"/>
  <c r="D248" s="1"/>
  <c r="E251"/>
  <c r="E250" s="1"/>
  <c r="E248" s="1"/>
  <c r="C251"/>
  <c r="G250"/>
  <c r="G248" s="1"/>
  <c r="H250"/>
  <c r="H248" s="1"/>
  <c r="I250"/>
  <c r="I248" s="1"/>
  <c r="J250"/>
  <c r="K250"/>
  <c r="K248" s="1"/>
  <c r="L250"/>
  <c r="L248" s="1"/>
  <c r="M250"/>
  <c r="M248" s="1"/>
  <c r="N250"/>
  <c r="N248" s="1"/>
  <c r="O250"/>
  <c r="O248" s="1"/>
  <c r="P250"/>
  <c r="P248" s="1"/>
  <c r="Q250"/>
  <c r="Q248" s="1"/>
  <c r="R250"/>
  <c r="R248" s="1"/>
  <c r="S250"/>
  <c r="T250"/>
  <c r="T248" s="1"/>
  <c r="U250"/>
  <c r="U248" s="1"/>
  <c r="J248"/>
  <c r="E242"/>
  <c r="D242"/>
  <c r="D241" s="1"/>
  <c r="D239" s="1"/>
  <c r="C242"/>
  <c r="C241" s="1"/>
  <c r="C239" s="1"/>
  <c r="U241"/>
  <c r="U239" s="1"/>
  <c r="T241"/>
  <c r="T239" s="1"/>
  <c r="S241"/>
  <c r="R241"/>
  <c r="R239" s="1"/>
  <c r="Q241"/>
  <c r="Q239" s="1"/>
  <c r="P241"/>
  <c r="P239" s="1"/>
  <c r="O241"/>
  <c r="O239" s="1"/>
  <c r="N241"/>
  <c r="N239" s="1"/>
  <c r="M241"/>
  <c r="M239" s="1"/>
  <c r="L241"/>
  <c r="L239" s="1"/>
  <c r="K241"/>
  <c r="K239" s="1"/>
  <c r="J241"/>
  <c r="J239" s="1"/>
  <c r="I241"/>
  <c r="I239" s="1"/>
  <c r="H241"/>
  <c r="H239" s="1"/>
  <c r="G241"/>
  <c r="G239" s="1"/>
  <c r="E233"/>
  <c r="D233"/>
  <c r="C233"/>
  <c r="E232"/>
  <c r="D232"/>
  <c r="C232"/>
  <c r="E231"/>
  <c r="D231"/>
  <c r="C231"/>
  <c r="E230"/>
  <c r="D230"/>
  <c r="C230"/>
  <c r="E229"/>
  <c r="D229"/>
  <c r="C229"/>
  <c r="E228"/>
  <c r="D228"/>
  <c r="C228"/>
  <c r="E227"/>
  <c r="D227"/>
  <c r="C227"/>
  <c r="U226"/>
  <c r="T226"/>
  <c r="T224" s="1"/>
  <c r="S226"/>
  <c r="R226"/>
  <c r="R224" s="1"/>
  <c r="Q226"/>
  <c r="Q224" s="1"/>
  <c r="P226"/>
  <c r="P224" s="1"/>
  <c r="O226"/>
  <c r="O224" s="1"/>
  <c r="N226"/>
  <c r="N224" s="1"/>
  <c r="M226"/>
  <c r="M224" s="1"/>
  <c r="L226"/>
  <c r="L224" s="1"/>
  <c r="K226"/>
  <c r="K224" s="1"/>
  <c r="J226"/>
  <c r="J224" s="1"/>
  <c r="I226"/>
  <c r="I224" s="1"/>
  <c r="H226"/>
  <c r="H224" s="1"/>
  <c r="G226"/>
  <c r="G224" s="1"/>
  <c r="D222"/>
  <c r="D221" s="1"/>
  <c r="D219" s="1"/>
  <c r="E222"/>
  <c r="E221" s="1"/>
  <c r="E219" s="1"/>
  <c r="C222"/>
  <c r="C221" s="1"/>
  <c r="G219"/>
  <c r="H219"/>
  <c r="I219"/>
  <c r="J219"/>
  <c r="K219"/>
  <c r="L219"/>
  <c r="M219"/>
  <c r="N219"/>
  <c r="O219"/>
  <c r="P219"/>
  <c r="Q219"/>
  <c r="R219"/>
  <c r="S219"/>
  <c r="T219"/>
  <c r="U219"/>
  <c r="Q216"/>
  <c r="K216"/>
  <c r="E216"/>
  <c r="C216"/>
  <c r="I207"/>
  <c r="I203" s="1"/>
  <c r="P205"/>
  <c r="M205"/>
  <c r="N205" s="1"/>
  <c r="J205"/>
  <c r="V219" l="1"/>
  <c r="V266"/>
  <c r="S239"/>
  <c r="V239" s="1"/>
  <c r="V241"/>
  <c r="V261"/>
  <c r="N258"/>
  <c r="V265"/>
  <c r="S224"/>
  <c r="V226"/>
  <c r="V263"/>
  <c r="L258"/>
  <c r="E263"/>
  <c r="C250"/>
  <c r="C248" s="1"/>
  <c r="F251"/>
  <c r="F250" s="1"/>
  <c r="F248" s="1"/>
  <c r="V272"/>
  <c r="S248"/>
  <c r="V248" s="1"/>
  <c r="V250"/>
  <c r="V256"/>
  <c r="L254"/>
  <c r="V274"/>
  <c r="U254"/>
  <c r="P254"/>
  <c r="H258"/>
  <c r="U271"/>
  <c r="V271" s="1"/>
  <c r="M271"/>
  <c r="U276"/>
  <c r="U278"/>
  <c r="U280"/>
  <c r="V280" s="1"/>
  <c r="E255"/>
  <c r="R254"/>
  <c r="J254"/>
  <c r="V259"/>
  <c r="C260"/>
  <c r="V260"/>
  <c r="C261"/>
  <c r="E261"/>
  <c r="D261"/>
  <c r="V262"/>
  <c r="E262"/>
  <c r="C263"/>
  <c r="D263"/>
  <c r="V264"/>
  <c r="E265"/>
  <c r="D265"/>
  <c r="D266"/>
  <c r="U281"/>
  <c r="V281" s="1"/>
  <c r="H276"/>
  <c r="V257"/>
  <c r="R272"/>
  <c r="E272" s="1"/>
  <c r="J272"/>
  <c r="C272" s="1"/>
  <c r="U275"/>
  <c r="V275" s="1"/>
  <c r="S276"/>
  <c r="C276" s="1"/>
  <c r="O276"/>
  <c r="K276"/>
  <c r="D276" s="1"/>
  <c r="U277"/>
  <c r="V277" s="1"/>
  <c r="I277"/>
  <c r="I273" s="1"/>
  <c r="S278"/>
  <c r="C278" s="1"/>
  <c r="K278"/>
  <c r="D278" s="1"/>
  <c r="U279"/>
  <c r="V279" s="1"/>
  <c r="O280"/>
  <c r="E280" s="1"/>
  <c r="K280"/>
  <c r="D280" s="1"/>
  <c r="C281"/>
  <c r="Q258"/>
  <c r="I258"/>
  <c r="I254"/>
  <c r="M258"/>
  <c r="M252" s="1"/>
  <c r="D272"/>
  <c r="C280"/>
  <c r="G254"/>
  <c r="G252" s="1"/>
  <c r="C256"/>
  <c r="E256"/>
  <c r="C262"/>
  <c r="D262"/>
  <c r="C275"/>
  <c r="D256"/>
  <c r="E257"/>
  <c r="C266"/>
  <c r="E266"/>
  <c r="C274"/>
  <c r="D274"/>
  <c r="E274"/>
  <c r="C279"/>
  <c r="D279"/>
  <c r="T258"/>
  <c r="P258"/>
  <c r="C264"/>
  <c r="E264"/>
  <c r="D264"/>
  <c r="C265"/>
  <c r="R258"/>
  <c r="J258"/>
  <c r="J252" s="1"/>
  <c r="K258"/>
  <c r="O258"/>
  <c r="D260"/>
  <c r="E260"/>
  <c r="U258"/>
  <c r="G258"/>
  <c r="D259"/>
  <c r="E259"/>
  <c r="S258"/>
  <c r="C259"/>
  <c r="C257"/>
  <c r="F257" s="1"/>
  <c r="D257"/>
  <c r="O254"/>
  <c r="F242"/>
  <c r="E241"/>
  <c r="E239" s="1"/>
  <c r="F230"/>
  <c r="U224"/>
  <c r="F231"/>
  <c r="F232"/>
  <c r="F233"/>
  <c r="E226"/>
  <c r="E224" s="1"/>
  <c r="C226"/>
  <c r="F216"/>
  <c r="D226"/>
  <c r="D224" s="1"/>
  <c r="F227"/>
  <c r="F228"/>
  <c r="F229"/>
  <c r="F221"/>
  <c r="C219"/>
  <c r="F219" s="1"/>
  <c r="F222"/>
  <c r="D216"/>
  <c r="E212"/>
  <c r="D212"/>
  <c r="C212"/>
  <c r="E211"/>
  <c r="D211"/>
  <c r="C211"/>
  <c r="E210"/>
  <c r="D210"/>
  <c r="C210"/>
  <c r="E209"/>
  <c r="D209"/>
  <c r="C209"/>
  <c r="E208"/>
  <c r="D208"/>
  <c r="C208"/>
  <c r="U207"/>
  <c r="T207"/>
  <c r="S207"/>
  <c r="R207"/>
  <c r="Q207"/>
  <c r="P207"/>
  <c r="O207"/>
  <c r="N207"/>
  <c r="M207"/>
  <c r="L207"/>
  <c r="K207"/>
  <c r="J207"/>
  <c r="H207"/>
  <c r="G207"/>
  <c r="E206"/>
  <c r="D206"/>
  <c r="C206"/>
  <c r="Q200"/>
  <c r="N200"/>
  <c r="K200"/>
  <c r="H200"/>
  <c r="E200"/>
  <c r="C200"/>
  <c r="C189"/>
  <c r="D189"/>
  <c r="C190"/>
  <c r="C191"/>
  <c r="C192"/>
  <c r="C193"/>
  <c r="C194"/>
  <c r="C195"/>
  <c r="D190"/>
  <c r="D191"/>
  <c r="D192"/>
  <c r="D193"/>
  <c r="D194"/>
  <c r="D195"/>
  <c r="E196"/>
  <c r="D196"/>
  <c r="C196"/>
  <c r="E195"/>
  <c r="E194"/>
  <c r="E193"/>
  <c r="E192"/>
  <c r="E191"/>
  <c r="E190"/>
  <c r="E189"/>
  <c r="U188"/>
  <c r="U184" s="1"/>
  <c r="T188"/>
  <c r="S188"/>
  <c r="R188"/>
  <c r="R184" s="1"/>
  <c r="Q188"/>
  <c r="P188"/>
  <c r="P184" s="1"/>
  <c r="O188"/>
  <c r="O184" s="1"/>
  <c r="N188"/>
  <c r="M188"/>
  <c r="M184" s="1"/>
  <c r="L188"/>
  <c r="L184" s="1"/>
  <c r="K188"/>
  <c r="J188"/>
  <c r="J184" s="1"/>
  <c r="I188"/>
  <c r="I184" s="1"/>
  <c r="H188"/>
  <c r="G188"/>
  <c r="G184" s="1"/>
  <c r="E187"/>
  <c r="D187"/>
  <c r="C187"/>
  <c r="C173"/>
  <c r="E182"/>
  <c r="D182"/>
  <c r="C182"/>
  <c r="E181"/>
  <c r="D181"/>
  <c r="C181"/>
  <c r="E180"/>
  <c r="D180"/>
  <c r="C180"/>
  <c r="E179"/>
  <c r="D179"/>
  <c r="C179"/>
  <c r="E178"/>
  <c r="D178"/>
  <c r="C178"/>
  <c r="E177"/>
  <c r="D177"/>
  <c r="C177"/>
  <c r="E176"/>
  <c r="D176"/>
  <c r="C176"/>
  <c r="E175"/>
  <c r="D175"/>
  <c r="C175"/>
  <c r="U174"/>
  <c r="U170" s="1"/>
  <c r="T174"/>
  <c r="T170" s="1"/>
  <c r="S174"/>
  <c r="R174"/>
  <c r="R170" s="1"/>
  <c r="Q174"/>
  <c r="Q170" s="1"/>
  <c r="P174"/>
  <c r="P170" s="1"/>
  <c r="O174"/>
  <c r="O170" s="1"/>
  <c r="N174"/>
  <c r="M174"/>
  <c r="M170" s="1"/>
  <c r="L174"/>
  <c r="L170" s="1"/>
  <c r="K174"/>
  <c r="J174"/>
  <c r="J170" s="1"/>
  <c r="I174"/>
  <c r="I170" s="1"/>
  <c r="H174"/>
  <c r="G174"/>
  <c r="G170" s="1"/>
  <c r="E173"/>
  <c r="D173"/>
  <c r="E168"/>
  <c r="D168"/>
  <c r="C168"/>
  <c r="E167"/>
  <c r="D167"/>
  <c r="C167"/>
  <c r="E166"/>
  <c r="D166"/>
  <c r="C166"/>
  <c r="E165"/>
  <c r="D165"/>
  <c r="C165"/>
  <c r="E164"/>
  <c r="D164"/>
  <c r="C164"/>
  <c r="E163"/>
  <c r="D163"/>
  <c r="C163"/>
  <c r="E162"/>
  <c r="D162"/>
  <c r="C162"/>
  <c r="E161"/>
  <c r="D161"/>
  <c r="C161"/>
  <c r="U160"/>
  <c r="U156" s="1"/>
  <c r="T160"/>
  <c r="S160"/>
  <c r="R160"/>
  <c r="R156" s="1"/>
  <c r="Q160"/>
  <c r="P160"/>
  <c r="P156" s="1"/>
  <c r="O160"/>
  <c r="O156" s="1"/>
  <c r="N160"/>
  <c r="N156" s="1"/>
  <c r="M160"/>
  <c r="M156" s="1"/>
  <c r="L160"/>
  <c r="L156" s="1"/>
  <c r="K160"/>
  <c r="K156" s="1"/>
  <c r="J160"/>
  <c r="J156" s="1"/>
  <c r="I160"/>
  <c r="I156" s="1"/>
  <c r="H160"/>
  <c r="H156" s="1"/>
  <c r="G160"/>
  <c r="G156" s="1"/>
  <c r="E159"/>
  <c r="D159"/>
  <c r="C159"/>
  <c r="C145"/>
  <c r="O144"/>
  <c r="E144" s="1"/>
  <c r="N144"/>
  <c r="D144" s="1"/>
  <c r="M144"/>
  <c r="C144" s="1"/>
  <c r="I131"/>
  <c r="J131"/>
  <c r="L131"/>
  <c r="M131"/>
  <c r="N131"/>
  <c r="O131"/>
  <c r="P131"/>
  <c r="Q131"/>
  <c r="R131"/>
  <c r="S131"/>
  <c r="T131"/>
  <c r="U131"/>
  <c r="G131"/>
  <c r="L117"/>
  <c r="M117"/>
  <c r="N117"/>
  <c r="O117"/>
  <c r="P117"/>
  <c r="Q117"/>
  <c r="R117"/>
  <c r="S117"/>
  <c r="T117"/>
  <c r="U117"/>
  <c r="I117"/>
  <c r="J117"/>
  <c r="G117"/>
  <c r="D107"/>
  <c r="T97"/>
  <c r="Q97"/>
  <c r="K97"/>
  <c r="H97"/>
  <c r="E97"/>
  <c r="C97"/>
  <c r="T92"/>
  <c r="T90" s="1"/>
  <c r="U92"/>
  <c r="S92"/>
  <c r="S90" s="1"/>
  <c r="R92"/>
  <c r="R90" s="1"/>
  <c r="Q92"/>
  <c r="P92"/>
  <c r="P90" s="1"/>
  <c r="N92"/>
  <c r="N90" s="1"/>
  <c r="O92"/>
  <c r="O90" s="1"/>
  <c r="M92"/>
  <c r="M90" s="1"/>
  <c r="L92"/>
  <c r="L90" s="1"/>
  <c r="K92"/>
  <c r="K90" s="1"/>
  <c r="J92"/>
  <c r="J90" s="1"/>
  <c r="H92"/>
  <c r="V77"/>
  <c r="Q77"/>
  <c r="N77"/>
  <c r="K77"/>
  <c r="H77"/>
  <c r="E77"/>
  <c r="C77"/>
  <c r="V60"/>
  <c r="T60"/>
  <c r="Q60"/>
  <c r="N60"/>
  <c r="K60"/>
  <c r="H60"/>
  <c r="E60"/>
  <c r="C60"/>
  <c r="N55"/>
  <c r="K55"/>
  <c r="H55"/>
  <c r="E55"/>
  <c r="C55"/>
  <c r="V50"/>
  <c r="Q50"/>
  <c r="N50"/>
  <c r="K50"/>
  <c r="H50"/>
  <c r="E50"/>
  <c r="C50"/>
  <c r="V45"/>
  <c r="Q45"/>
  <c r="N45"/>
  <c r="K45"/>
  <c r="H45"/>
  <c r="E45"/>
  <c r="C45"/>
  <c r="V40"/>
  <c r="T40"/>
  <c r="Q40"/>
  <c r="N40"/>
  <c r="H40"/>
  <c r="E40"/>
  <c r="C40"/>
  <c r="U35"/>
  <c r="U85" s="1"/>
  <c r="S35"/>
  <c r="S85" s="1"/>
  <c r="R35"/>
  <c r="R85" s="1"/>
  <c r="Q35"/>
  <c r="P35"/>
  <c r="P85" s="1"/>
  <c r="O35"/>
  <c r="O85" s="1"/>
  <c r="N35"/>
  <c r="M35"/>
  <c r="M85" s="1"/>
  <c r="L35"/>
  <c r="L85" s="1"/>
  <c r="K35"/>
  <c r="J35"/>
  <c r="J85" s="1"/>
  <c r="I35"/>
  <c r="I85" s="1"/>
  <c r="H35"/>
  <c r="G35"/>
  <c r="G85" s="1"/>
  <c r="V30"/>
  <c r="E30"/>
  <c r="D30"/>
  <c r="C30"/>
  <c r="C31"/>
  <c r="N56"/>
  <c r="K28"/>
  <c r="J28"/>
  <c r="P252" l="1"/>
  <c r="C174"/>
  <c r="F264"/>
  <c r="F241"/>
  <c r="F239" s="1"/>
  <c r="F262"/>
  <c r="F274"/>
  <c r="E276"/>
  <c r="F276" s="1"/>
  <c r="F261"/>
  <c r="S273"/>
  <c r="V207"/>
  <c r="F280"/>
  <c r="F265"/>
  <c r="V224"/>
  <c r="S184"/>
  <c r="V184" s="1"/>
  <c r="V188"/>
  <c r="V278"/>
  <c r="S156"/>
  <c r="V156" s="1"/>
  <c r="V160"/>
  <c r="E160"/>
  <c r="L252"/>
  <c r="F263"/>
  <c r="I252"/>
  <c r="F272"/>
  <c r="F256"/>
  <c r="R252"/>
  <c r="F260"/>
  <c r="E278"/>
  <c r="F278" s="1"/>
  <c r="E254"/>
  <c r="F254" s="1"/>
  <c r="V276"/>
  <c r="E279"/>
  <c r="F279" s="1"/>
  <c r="F266"/>
  <c r="U252"/>
  <c r="V258"/>
  <c r="E275"/>
  <c r="F275" s="1"/>
  <c r="G203"/>
  <c r="G273"/>
  <c r="L203"/>
  <c r="L273"/>
  <c r="P203"/>
  <c r="P273"/>
  <c r="T203"/>
  <c r="T273"/>
  <c r="M203"/>
  <c r="U203"/>
  <c r="O203"/>
  <c r="O273"/>
  <c r="M273"/>
  <c r="J203"/>
  <c r="N203"/>
  <c r="R203"/>
  <c r="C258"/>
  <c r="O252"/>
  <c r="D258"/>
  <c r="E258"/>
  <c r="F259"/>
  <c r="F226"/>
  <c r="C224"/>
  <c r="F224" s="1"/>
  <c r="S203"/>
  <c r="E207"/>
  <c r="F193"/>
  <c r="F210"/>
  <c r="F200"/>
  <c r="C207"/>
  <c r="F208"/>
  <c r="F209"/>
  <c r="D207"/>
  <c r="D200"/>
  <c r="F211"/>
  <c r="F212"/>
  <c r="F206"/>
  <c r="F179"/>
  <c r="F180"/>
  <c r="E188"/>
  <c r="F195"/>
  <c r="F163"/>
  <c r="F167"/>
  <c r="F168"/>
  <c r="F173"/>
  <c r="S170"/>
  <c r="D188"/>
  <c r="C188"/>
  <c r="F189"/>
  <c r="F190"/>
  <c r="F191"/>
  <c r="F194"/>
  <c r="F196"/>
  <c r="F192"/>
  <c r="F187"/>
  <c r="E174"/>
  <c r="F178"/>
  <c r="F176"/>
  <c r="F175"/>
  <c r="F181"/>
  <c r="F182"/>
  <c r="D174"/>
  <c r="F177"/>
  <c r="F164"/>
  <c r="F159"/>
  <c r="F161"/>
  <c r="F162"/>
  <c r="F165"/>
  <c r="F166"/>
  <c r="C160"/>
  <c r="D160"/>
  <c r="F144"/>
  <c r="F97"/>
  <c r="D97"/>
  <c r="N85"/>
  <c r="U90"/>
  <c r="C117"/>
  <c r="V85"/>
  <c r="Q85"/>
  <c r="D92"/>
  <c r="Q90"/>
  <c r="K85"/>
  <c r="E92"/>
  <c r="C92"/>
  <c r="H85"/>
  <c r="C85"/>
  <c r="E85"/>
  <c r="F77"/>
  <c r="D77"/>
  <c r="D50"/>
  <c r="D45"/>
  <c r="F55"/>
  <c r="V35"/>
  <c r="D40"/>
  <c r="F40"/>
  <c r="F45"/>
  <c r="F50"/>
  <c r="D60"/>
  <c r="D55"/>
  <c r="F60"/>
  <c r="F30"/>
  <c r="I28"/>
  <c r="O28"/>
  <c r="R28"/>
  <c r="S28"/>
  <c r="C28" s="1"/>
  <c r="T28"/>
  <c r="D28" s="1"/>
  <c r="U28"/>
  <c r="D31"/>
  <c r="E31"/>
  <c r="V31"/>
  <c r="C33"/>
  <c r="I33"/>
  <c r="L33"/>
  <c r="O33"/>
  <c r="R33"/>
  <c r="T33"/>
  <c r="D33" s="1"/>
  <c r="V33"/>
  <c r="C36"/>
  <c r="C35" s="1"/>
  <c r="E36"/>
  <c r="T36"/>
  <c r="T35" s="1"/>
  <c r="T85" s="1"/>
  <c r="V36"/>
  <c r="G38"/>
  <c r="I38"/>
  <c r="M38"/>
  <c r="O38"/>
  <c r="P38"/>
  <c r="R38"/>
  <c r="T38"/>
  <c r="V38"/>
  <c r="C41"/>
  <c r="E41"/>
  <c r="H41"/>
  <c r="N41"/>
  <c r="N38" s="1"/>
  <c r="Q41"/>
  <c r="Q38" s="1"/>
  <c r="T41"/>
  <c r="V41"/>
  <c r="G43"/>
  <c r="I43"/>
  <c r="J43"/>
  <c r="L43"/>
  <c r="M43"/>
  <c r="O43"/>
  <c r="P43"/>
  <c r="R43"/>
  <c r="V43"/>
  <c r="C46"/>
  <c r="E46"/>
  <c r="H46"/>
  <c r="K46"/>
  <c r="N46"/>
  <c r="N43" s="1"/>
  <c r="Q46"/>
  <c r="Q43" s="1"/>
  <c r="V46"/>
  <c r="G48"/>
  <c r="I48"/>
  <c r="J48"/>
  <c r="L48"/>
  <c r="M48"/>
  <c r="O48"/>
  <c r="P48"/>
  <c r="R48"/>
  <c r="U48"/>
  <c r="V48" s="1"/>
  <c r="C51"/>
  <c r="E51"/>
  <c r="H51"/>
  <c r="H48" s="1"/>
  <c r="K51"/>
  <c r="K48" s="1"/>
  <c r="N51"/>
  <c r="Q51"/>
  <c r="Q48" s="1"/>
  <c r="V51"/>
  <c r="G53"/>
  <c r="I53"/>
  <c r="J53"/>
  <c r="L53"/>
  <c r="M53"/>
  <c r="O53"/>
  <c r="C56"/>
  <c r="E56"/>
  <c r="H56"/>
  <c r="K56"/>
  <c r="K53" s="1"/>
  <c r="N53"/>
  <c r="G58"/>
  <c r="J58"/>
  <c r="M58"/>
  <c r="R58"/>
  <c r="S58"/>
  <c r="U58"/>
  <c r="C61"/>
  <c r="E61"/>
  <c r="H61"/>
  <c r="K61"/>
  <c r="K58" s="1"/>
  <c r="N61"/>
  <c r="N58" s="1"/>
  <c r="Q61"/>
  <c r="Q58" s="1"/>
  <c r="T61"/>
  <c r="T58" s="1"/>
  <c r="V61"/>
  <c r="G75"/>
  <c r="J75"/>
  <c r="M75"/>
  <c r="P75"/>
  <c r="U75"/>
  <c r="V75" s="1"/>
  <c r="C78"/>
  <c r="E78"/>
  <c r="H78"/>
  <c r="H75" s="1"/>
  <c r="K78"/>
  <c r="K75" s="1"/>
  <c r="N78"/>
  <c r="N75" s="1"/>
  <c r="Q78"/>
  <c r="V78"/>
  <c r="G86"/>
  <c r="G270" s="1"/>
  <c r="I86"/>
  <c r="I270" s="1"/>
  <c r="J86"/>
  <c r="J270" s="1"/>
  <c r="L86"/>
  <c r="L270" s="1"/>
  <c r="M86"/>
  <c r="M270" s="1"/>
  <c r="O86"/>
  <c r="O270" s="1"/>
  <c r="P86"/>
  <c r="P270" s="1"/>
  <c r="R86"/>
  <c r="R270" s="1"/>
  <c r="S86"/>
  <c r="U86"/>
  <c r="U270" s="1"/>
  <c r="G90"/>
  <c r="C90" s="1"/>
  <c r="C93"/>
  <c r="E93"/>
  <c r="H93"/>
  <c r="G95"/>
  <c r="I95"/>
  <c r="J95"/>
  <c r="M95"/>
  <c r="N95"/>
  <c r="O95"/>
  <c r="P95"/>
  <c r="R95"/>
  <c r="T95"/>
  <c r="C98"/>
  <c r="E98"/>
  <c r="H98"/>
  <c r="H95" s="1"/>
  <c r="K98"/>
  <c r="Q98"/>
  <c r="T98"/>
  <c r="G102"/>
  <c r="I102"/>
  <c r="J102"/>
  <c r="L102"/>
  <c r="M102"/>
  <c r="N102"/>
  <c r="O102"/>
  <c r="P102"/>
  <c r="R102"/>
  <c r="S102"/>
  <c r="U102"/>
  <c r="C103"/>
  <c r="E103"/>
  <c r="H103"/>
  <c r="H102" s="1"/>
  <c r="K103"/>
  <c r="Q103"/>
  <c r="Q102" s="1"/>
  <c r="T103"/>
  <c r="T102" s="1"/>
  <c r="C104"/>
  <c r="D104"/>
  <c r="E104"/>
  <c r="G105"/>
  <c r="H105"/>
  <c r="I105"/>
  <c r="J105"/>
  <c r="K105"/>
  <c r="L105"/>
  <c r="M105"/>
  <c r="N105"/>
  <c r="O105"/>
  <c r="P105"/>
  <c r="Q105"/>
  <c r="R105"/>
  <c r="S105"/>
  <c r="T105"/>
  <c r="U105"/>
  <c r="C106"/>
  <c r="D106"/>
  <c r="E106"/>
  <c r="C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C118"/>
  <c r="E118"/>
  <c r="H118"/>
  <c r="K118"/>
  <c r="G119"/>
  <c r="H119"/>
  <c r="I119"/>
  <c r="J119"/>
  <c r="K119"/>
  <c r="L119"/>
  <c r="M119"/>
  <c r="N119"/>
  <c r="O119"/>
  <c r="P119"/>
  <c r="Q119"/>
  <c r="R119"/>
  <c r="S119"/>
  <c r="T119"/>
  <c r="U119"/>
  <c r="C120"/>
  <c r="D120"/>
  <c r="E120"/>
  <c r="C121"/>
  <c r="D121"/>
  <c r="E121"/>
  <c r="C122"/>
  <c r="D122"/>
  <c r="E122"/>
  <c r="C123"/>
  <c r="D123"/>
  <c r="E123"/>
  <c r="C124"/>
  <c r="D124"/>
  <c r="E124"/>
  <c r="C125"/>
  <c r="D125"/>
  <c r="E125"/>
  <c r="C126"/>
  <c r="D126"/>
  <c r="E126"/>
  <c r="C127"/>
  <c r="D127"/>
  <c r="E127"/>
  <c r="C132"/>
  <c r="E132"/>
  <c r="H132"/>
  <c r="H131" s="1"/>
  <c r="K132"/>
  <c r="K131" s="1"/>
  <c r="G133"/>
  <c r="H133"/>
  <c r="I133"/>
  <c r="J133"/>
  <c r="J269" s="1"/>
  <c r="K133"/>
  <c r="L133"/>
  <c r="M133"/>
  <c r="N133"/>
  <c r="O133"/>
  <c r="P133"/>
  <c r="Q133"/>
  <c r="R133"/>
  <c r="S133"/>
  <c r="T133"/>
  <c r="U133"/>
  <c r="C134"/>
  <c r="D134"/>
  <c r="E134"/>
  <c r="C135"/>
  <c r="D135"/>
  <c r="E135"/>
  <c r="C136"/>
  <c r="D136"/>
  <c r="E136"/>
  <c r="C137"/>
  <c r="D137"/>
  <c r="E137"/>
  <c r="C138"/>
  <c r="D138"/>
  <c r="E138"/>
  <c r="C139"/>
  <c r="D139"/>
  <c r="E139"/>
  <c r="C140"/>
  <c r="D140"/>
  <c r="E140"/>
  <c r="D145"/>
  <c r="E145"/>
  <c r="G146"/>
  <c r="G142" s="1"/>
  <c r="H146"/>
  <c r="H142" s="1"/>
  <c r="I146"/>
  <c r="I142" s="1"/>
  <c r="J146"/>
  <c r="J142" s="1"/>
  <c r="K146"/>
  <c r="K142" s="1"/>
  <c r="L146"/>
  <c r="L142" s="1"/>
  <c r="M146"/>
  <c r="N146"/>
  <c r="O146"/>
  <c r="P146"/>
  <c r="P142" s="1"/>
  <c r="Q146"/>
  <c r="Q142" s="1"/>
  <c r="R146"/>
  <c r="R142" s="1"/>
  <c r="S146"/>
  <c r="S142" s="1"/>
  <c r="T146"/>
  <c r="T142" s="1"/>
  <c r="U146"/>
  <c r="C147"/>
  <c r="D147"/>
  <c r="E147"/>
  <c r="C148"/>
  <c r="D148"/>
  <c r="E148"/>
  <c r="C149"/>
  <c r="D149"/>
  <c r="E149"/>
  <c r="C150"/>
  <c r="D150"/>
  <c r="E150"/>
  <c r="C151"/>
  <c r="D151"/>
  <c r="E151"/>
  <c r="C152"/>
  <c r="D152"/>
  <c r="E152"/>
  <c r="C153"/>
  <c r="D153"/>
  <c r="E153"/>
  <c r="C154"/>
  <c r="D154"/>
  <c r="E154"/>
  <c r="C158"/>
  <c r="E158"/>
  <c r="Q158"/>
  <c r="Q156" s="1"/>
  <c r="T158"/>
  <c r="T156" s="1"/>
  <c r="C172"/>
  <c r="E172"/>
  <c r="H172"/>
  <c r="H170" s="1"/>
  <c r="K172"/>
  <c r="K170" s="1"/>
  <c r="N172"/>
  <c r="N170" s="1"/>
  <c r="C186"/>
  <c r="E186"/>
  <c r="H186"/>
  <c r="H184" s="1"/>
  <c r="K186"/>
  <c r="K184" s="1"/>
  <c r="N186"/>
  <c r="N184" s="1"/>
  <c r="Q186"/>
  <c r="Q184" s="1"/>
  <c r="T186"/>
  <c r="T184" s="1"/>
  <c r="G198"/>
  <c r="I198"/>
  <c r="J198"/>
  <c r="L198"/>
  <c r="M198"/>
  <c r="O198"/>
  <c r="P198"/>
  <c r="R198"/>
  <c r="C201"/>
  <c r="E201"/>
  <c r="H201"/>
  <c r="H198" s="1"/>
  <c r="K201"/>
  <c r="N201"/>
  <c r="Q201"/>
  <c r="Q198" s="1"/>
  <c r="C205"/>
  <c r="E205"/>
  <c r="H205"/>
  <c r="K205"/>
  <c r="Q205"/>
  <c r="G214"/>
  <c r="H214"/>
  <c r="I214"/>
  <c r="J214"/>
  <c r="L214"/>
  <c r="M214"/>
  <c r="N214"/>
  <c r="O214"/>
  <c r="P214"/>
  <c r="R214"/>
  <c r="U214"/>
  <c r="E217"/>
  <c r="K217"/>
  <c r="Q217"/>
  <c r="Q214" s="1"/>
  <c r="S255"/>
  <c r="C170" l="1"/>
  <c r="F174"/>
  <c r="R269"/>
  <c r="V203"/>
  <c r="V105"/>
  <c r="E156"/>
  <c r="V102"/>
  <c r="E203"/>
  <c r="E252"/>
  <c r="F252" s="1"/>
  <c r="S270"/>
  <c r="S269" s="1"/>
  <c r="S267" s="1"/>
  <c r="V255"/>
  <c r="V270"/>
  <c r="S254"/>
  <c r="S252" s="1"/>
  <c r="C255"/>
  <c r="U273"/>
  <c r="V273" s="1"/>
  <c r="U269"/>
  <c r="M269"/>
  <c r="M267" s="1"/>
  <c r="I269"/>
  <c r="I267" s="1"/>
  <c r="C271"/>
  <c r="L115"/>
  <c r="E271"/>
  <c r="D271"/>
  <c r="E277"/>
  <c r="R273"/>
  <c r="R267" s="1"/>
  <c r="C277"/>
  <c r="C273" s="1"/>
  <c r="J273"/>
  <c r="J267" s="1"/>
  <c r="K203"/>
  <c r="K273"/>
  <c r="H117"/>
  <c r="K95"/>
  <c r="D95" s="1"/>
  <c r="K255"/>
  <c r="P129"/>
  <c r="P269"/>
  <c r="P267" s="1"/>
  <c r="L129"/>
  <c r="L269"/>
  <c r="L267" s="1"/>
  <c r="H90"/>
  <c r="H255"/>
  <c r="C203"/>
  <c r="H203"/>
  <c r="Q203"/>
  <c r="Q273"/>
  <c r="N198"/>
  <c r="N255"/>
  <c r="O269"/>
  <c r="O267" s="1"/>
  <c r="G129"/>
  <c r="K117"/>
  <c r="Q95"/>
  <c r="Q255"/>
  <c r="D277"/>
  <c r="N273"/>
  <c r="F207"/>
  <c r="F92"/>
  <c r="S214"/>
  <c r="V214" s="1"/>
  <c r="I100"/>
  <c r="E184"/>
  <c r="D90"/>
  <c r="E90"/>
  <c r="F90" s="1"/>
  <c r="E170"/>
  <c r="C184"/>
  <c r="F188"/>
  <c r="F160"/>
  <c r="C156"/>
  <c r="U142"/>
  <c r="F135"/>
  <c r="F172"/>
  <c r="D85"/>
  <c r="D93"/>
  <c r="V86"/>
  <c r="F85"/>
  <c r="F150"/>
  <c r="U115"/>
  <c r="F41"/>
  <c r="E214"/>
  <c r="F201"/>
  <c r="F148"/>
  <c r="F123"/>
  <c r="F122"/>
  <c r="F113"/>
  <c r="F112"/>
  <c r="F109"/>
  <c r="L100"/>
  <c r="F78"/>
  <c r="I83"/>
  <c r="F36"/>
  <c r="E35"/>
  <c r="F35" s="1"/>
  <c r="F154"/>
  <c r="F153"/>
  <c r="F152"/>
  <c r="F151"/>
  <c r="F127"/>
  <c r="F126"/>
  <c r="F125"/>
  <c r="F118"/>
  <c r="M115"/>
  <c r="M100"/>
  <c r="C53"/>
  <c r="J115"/>
  <c r="N142"/>
  <c r="F138"/>
  <c r="F132"/>
  <c r="T129"/>
  <c r="K115"/>
  <c r="R115"/>
  <c r="N115"/>
  <c r="I115"/>
  <c r="H100"/>
  <c r="U100"/>
  <c r="O100"/>
  <c r="J100"/>
  <c r="E86"/>
  <c r="F56"/>
  <c r="C38"/>
  <c r="E133"/>
  <c r="O129"/>
  <c r="J129"/>
  <c r="Q115"/>
  <c r="F108"/>
  <c r="T100"/>
  <c r="F98"/>
  <c r="F93"/>
  <c r="E75"/>
  <c r="F61"/>
  <c r="D46"/>
  <c r="D41"/>
  <c r="E38"/>
  <c r="O142"/>
  <c r="F137"/>
  <c r="C133"/>
  <c r="F205"/>
  <c r="K129"/>
  <c r="R129"/>
  <c r="N129"/>
  <c r="D119"/>
  <c r="T115"/>
  <c r="F107"/>
  <c r="F106"/>
  <c r="E102"/>
  <c r="C217"/>
  <c r="F217" s="1"/>
  <c r="D201"/>
  <c r="E198"/>
  <c r="F158"/>
  <c r="F145"/>
  <c r="U129"/>
  <c r="Q129"/>
  <c r="M129"/>
  <c r="I129"/>
  <c r="F124"/>
  <c r="F111"/>
  <c r="F110"/>
  <c r="Q100"/>
  <c r="S100"/>
  <c r="N100"/>
  <c r="J83"/>
  <c r="U83"/>
  <c r="E43"/>
  <c r="T83"/>
  <c r="V28"/>
  <c r="E117"/>
  <c r="F186"/>
  <c r="D172"/>
  <c r="D170" s="1"/>
  <c r="D158"/>
  <c r="D156" s="1"/>
  <c r="F134"/>
  <c r="S129"/>
  <c r="F121"/>
  <c r="F120"/>
  <c r="P115"/>
  <c r="E105"/>
  <c r="F104"/>
  <c r="F51"/>
  <c r="F46"/>
  <c r="H43"/>
  <c r="T214"/>
  <c r="C198"/>
  <c r="C146"/>
  <c r="P100"/>
  <c r="G100"/>
  <c r="E95"/>
  <c r="H38"/>
  <c r="D38" s="1"/>
  <c r="E28"/>
  <c r="F28" s="1"/>
  <c r="E58"/>
  <c r="F31"/>
  <c r="D118"/>
  <c r="C102"/>
  <c r="S83"/>
  <c r="V58"/>
  <c r="C58"/>
  <c r="C131"/>
  <c r="C119"/>
  <c r="N86"/>
  <c r="N48"/>
  <c r="N83" s="1"/>
  <c r="D51"/>
  <c r="M83"/>
  <c r="D36"/>
  <c r="D35" s="1"/>
  <c r="T86"/>
  <c r="L83"/>
  <c r="E33"/>
  <c r="F33" s="1"/>
  <c r="K198"/>
  <c r="D198" s="1"/>
  <c r="Q75"/>
  <c r="Q86"/>
  <c r="D56"/>
  <c r="H53"/>
  <c r="D53" s="1"/>
  <c r="D146"/>
  <c r="F149"/>
  <c r="D132"/>
  <c r="K214"/>
  <c r="D205"/>
  <c r="F147"/>
  <c r="E146"/>
  <c r="D105"/>
  <c r="D103"/>
  <c r="D102" s="1"/>
  <c r="K102"/>
  <c r="K100" s="1"/>
  <c r="C95"/>
  <c r="G83"/>
  <c r="C48"/>
  <c r="E53"/>
  <c r="C43"/>
  <c r="D186"/>
  <c r="D184" s="1"/>
  <c r="M142"/>
  <c r="D133"/>
  <c r="E119"/>
  <c r="C105"/>
  <c r="R100"/>
  <c r="C86"/>
  <c r="C75"/>
  <c r="D61"/>
  <c r="H58"/>
  <c r="D58" s="1"/>
  <c r="K86"/>
  <c r="K43"/>
  <c r="K83" s="1"/>
  <c r="F136"/>
  <c r="S115"/>
  <c r="O115"/>
  <c r="G115"/>
  <c r="R83"/>
  <c r="D78"/>
  <c r="E48"/>
  <c r="H86"/>
  <c r="P83"/>
  <c r="O83"/>
  <c r="E131"/>
  <c r="F103"/>
  <c r="D98"/>
  <c r="C270" l="1"/>
  <c r="F277"/>
  <c r="V100"/>
  <c r="F203"/>
  <c r="H254"/>
  <c r="H252" s="1"/>
  <c r="H270"/>
  <c r="H269" s="1"/>
  <c r="Q254"/>
  <c r="Q252" s="1"/>
  <c r="Q270"/>
  <c r="Q269" s="1"/>
  <c r="Q267" s="1"/>
  <c r="D203"/>
  <c r="F271"/>
  <c r="N254"/>
  <c r="N252" s="1"/>
  <c r="N270"/>
  <c r="N269" s="1"/>
  <c r="N267" s="1"/>
  <c r="V269"/>
  <c r="K270"/>
  <c r="U267"/>
  <c r="V267" s="1"/>
  <c r="K269"/>
  <c r="K267" s="1"/>
  <c r="G269"/>
  <c r="G267" s="1"/>
  <c r="D142"/>
  <c r="D281"/>
  <c r="H273"/>
  <c r="D275"/>
  <c r="D273" s="1"/>
  <c r="K254"/>
  <c r="K252" s="1"/>
  <c r="C254"/>
  <c r="C252" s="1"/>
  <c r="F255"/>
  <c r="E270"/>
  <c r="T255"/>
  <c r="E273"/>
  <c r="F273" s="1"/>
  <c r="F75"/>
  <c r="C214"/>
  <c r="F214" s="1"/>
  <c r="E142"/>
  <c r="F156"/>
  <c r="F146"/>
  <c r="F95"/>
  <c r="F102"/>
  <c r="F38"/>
  <c r="C115"/>
  <c r="F119"/>
  <c r="E129"/>
  <c r="F198"/>
  <c r="F86"/>
  <c r="F53"/>
  <c r="D100"/>
  <c r="F117"/>
  <c r="F131"/>
  <c r="D43"/>
  <c r="F184"/>
  <c r="F133"/>
  <c r="F43"/>
  <c r="F58"/>
  <c r="F48"/>
  <c r="C100"/>
  <c r="F105"/>
  <c r="D48"/>
  <c r="C129"/>
  <c r="D217"/>
  <c r="E115"/>
  <c r="E100"/>
  <c r="D214"/>
  <c r="C142"/>
  <c r="V254"/>
  <c r="E83"/>
  <c r="H83"/>
  <c r="H115"/>
  <c r="D117"/>
  <c r="C83"/>
  <c r="Q83"/>
  <c r="D75"/>
  <c r="D86"/>
  <c r="D131"/>
  <c r="H129"/>
  <c r="D129" s="1"/>
  <c r="V83"/>
  <c r="F142" l="1"/>
  <c r="E269"/>
  <c r="F270"/>
  <c r="T254"/>
  <c r="T252" s="1"/>
  <c r="T270"/>
  <c r="H267"/>
  <c r="D255"/>
  <c r="D254" s="1"/>
  <c r="D252" s="1"/>
  <c r="C269"/>
  <c r="C267" s="1"/>
  <c r="E281"/>
  <c r="F281" s="1"/>
  <c r="F115"/>
  <c r="F129"/>
  <c r="V252"/>
  <c r="F100"/>
  <c r="F83"/>
  <c r="D115"/>
  <c r="D83"/>
  <c r="T269" l="1"/>
  <c r="T267" s="1"/>
  <c r="D270"/>
  <c r="D269" s="1"/>
  <c r="D267" s="1"/>
  <c r="F269"/>
  <c r="E267"/>
  <c r="F267" s="1"/>
</calcChain>
</file>

<file path=xl/sharedStrings.xml><?xml version="1.0" encoding="utf-8"?>
<sst xmlns="http://schemas.openxmlformats.org/spreadsheetml/2006/main" count="338" uniqueCount="109">
  <si>
    <t>республиканский бюджет</t>
  </si>
  <si>
    <t>в том числе:</t>
  </si>
  <si>
    <t xml:space="preserve">Итого по программе </t>
  </si>
  <si>
    <t>Итого по подпрограмме 2</t>
  </si>
  <si>
    <t>в том числе</t>
  </si>
  <si>
    <t>Всего</t>
  </si>
  <si>
    <t>Финансовая поддержка
субъектов агроэкотуризма</t>
  </si>
  <si>
    <t>Реализация мероприятий
по развитию инклюзивного
туризма, увеличению
количества номеров для людей
с ограниченными
возможностями в гостиницах
и аналогичных средствах
размещения, санаторно-
курортных и оздоровительных
организациях, а также
агроусадьбах</t>
  </si>
  <si>
    <t>Разработка схем
пешеходной туристической
навигации в городах,
внедрение системы
туристической
ориентирующей информации</t>
  </si>
  <si>
    <t>Реализация проекта
«Belarus N»</t>
  </si>
  <si>
    <t>Развитие и продвижение
в сети Интернет сайтов
областей и г. Минска</t>
  </si>
  <si>
    <t>Создание, поддержание
и продвижение (в том числе
интернет-продвижение,
организация и участие
в работе международных
туристических выставок,
проведение и организация
презентаций, семинаров,
конференций)
многофункционального
сервиса онлайн-бронирования
туристических услуг
«VETLIVA»</t>
  </si>
  <si>
    <t>Обеспечение
функционирования ГУ
«Национальное агентство
по туризму»</t>
  </si>
  <si>
    <t>Осуществление
международного
сотрудничества в сфере
туризма, включая проведение
заседаний рабочих групп,
комиссий, семинаров,
конференций, а также участие в них, развитие сети
туристических
информационных центров,
в том числе на базе
зарубежных и отечественных
туроператоров, включая
объекты ТЭУП
«Беларустурист»</t>
  </si>
  <si>
    <t>Проведение
Республиканского
туристического конкурса
«Познай Беларусь!»</t>
  </si>
  <si>
    <t>Организация и проведение
туристических событий
и мероприятий (в том числе
направленных на продвижение
народных ремесел
и белорусской национальной
кухни) для делегаций из числа
представителей
государственных органов,
туристических администраций,
туристических компаний,
средств массовой информации
и блогеров зарубежных стран и Республики Беларусь
для ознакомления
с туристическим потенциалом
Республики Беларусь</t>
  </si>
  <si>
    <t>Организация
ознакомительных туров,
проведение туристических
событий и мероприятий (в том числе направленных
на продвижение народных
ремесел и белорусской
национальной кухни)
для представителей средств
массовой информации
и туристических компаний
зарубежных стран
и Республики Беларусь</t>
  </si>
  <si>
    <t>Организация, проведение
и участие в работе
международных
туристических выставок
и проведение информационно-
рекламной кампании
на территории Республики
Беларусь и за рубежом (в том
числе онлайн), а также национальных выставок
Республики Беларусь
за рубежом, изготовление,
распространение
и обслуживание социальной
рекламы</t>
  </si>
  <si>
    <t>Федерация профсоюзов Беларуси (ТЭУП "Беларустурист")</t>
  </si>
  <si>
    <t>Минский горисполком</t>
  </si>
  <si>
    <t>Могилевский облисполком</t>
  </si>
  <si>
    <t>Минский облисполком</t>
  </si>
  <si>
    <t>Гродненский облисполком</t>
  </si>
  <si>
    <t>Гомельский облисполком</t>
  </si>
  <si>
    <t>Витебский облисполком</t>
  </si>
  <si>
    <t>Брестский облисполком</t>
  </si>
  <si>
    <t>местные бюджеты
из них:</t>
  </si>
  <si>
    <t>Управление делами Президента Республики Беларусь (РУП "Центркурорт")</t>
  </si>
  <si>
    <t>Минспорт (ГУ "Национальное агентство по туризму")</t>
  </si>
  <si>
    <t>Организация, проведение
и участие в работе
международных
туристических выставок
и проведение информационно-
рекламной кампании
на территории Республики
Беларусь и за рубежом,
а также национальных
выставок Республики Беларусь
за рубежом, изготовление,
распространение
и обслуживание социальной
рекламы</t>
  </si>
  <si>
    <t>Проведение
информационно-рекламной
кампании на территории
Республики Беларусь
и за рубежом, изготовление,
распространение
и обслуживание социальной
рекламы</t>
  </si>
  <si>
    <t>Организация, проведение
и участие в работе
международных
туристических выставок
на территории Республики
Беларусь и за рубежом,
а также национальных
выставок Республики Беларусь
за рубежом</t>
  </si>
  <si>
    <t>Подготовка, издание,
тиражирование
и распространение рекламно-
информационных материалов
о туристическом потенциале
Республики Беларусь, работе
многофункционального
сервиса онлайн-бронирования
туристических услуг
«VETLIVA» на бумажных,
электронных и цифровых
носителях, включая
мультимедийные презентации
и видеоматериалы,
формирование и продвижение
туристического бренда
Республики Беларусь
и регионов</t>
  </si>
  <si>
    <t>Создание, поддержка,
обновление и продвижение
централизованных ресурсов
о туристических возможностях
Республики Беларусь
www.belarustourism.by
и www.belarus.travel в сети
Интернет</t>
  </si>
  <si>
    <t>Проведение маркетинговых исследований туристического рынка (в том числе по тематике внедрения вспомогательного счета туризма)</t>
  </si>
  <si>
    <t>Задача 1</t>
  </si>
  <si>
    <t>Подпрограмма 2 "Маркетинг туристических услуг"</t>
  </si>
  <si>
    <t>Итого по подпрограмме 1</t>
  </si>
  <si>
    <t>Совершенствование
нормативной правовой базы
в сфере туризма</t>
  </si>
  <si>
    <t>Разработка и издание во
взаимодействии
с заинтересованными научно-
практического бюллетеня
по актуальным вопросам
развития туризма, сборника
нормативных правовых актов
в сфере туризма</t>
  </si>
  <si>
    <t>Разработка и внедрение
информационных технологий
в экскурсионную
деятельность:
индивидуального
технического оснащения
для туристов
(информационный аудиогид),
виртуальных туров,
3D-панорам</t>
  </si>
  <si>
    <t>Внесение в установленном
порядке изменений
и дополнений в Единый
квалификационный
справочник должностей
служащих, занятых
в организациях туризма
и гостеприимства, с учетом
потребностей туристической индустрии</t>
  </si>
  <si>
    <t>Подготовка, переподготовка
и повышение квалификации
специалистов в соответствии
с потребностями
туристической индустрии</t>
  </si>
  <si>
    <t>Обмен опытом в сфере
туризма внутри страны
и за рубежом (в том числе
онлайн)</t>
  </si>
  <si>
    <t>Обмен опытом в сфере туризма внутри страны и за рубежом</t>
  </si>
  <si>
    <t>Разработка и обновление экскурсий и туров по Беларуси, в том числе виртуальных, трансграничных туристических маршрутов, а также маршрутов для людей с ограниченными возможностями</t>
  </si>
  <si>
    <t>Организация и проведение профессиональной аттестации экскурсоводов и гидов-переводчиков (обновление программного обеспечения, изготовление бланков свидетельств и другое)</t>
  </si>
  <si>
    <t>Ведение государственных кадастра и реестров туристических ресурсов, экскурсий и туров по Беларуси, трансграничных маршрутов, экскурсоводов и гидов-переводчиков</t>
  </si>
  <si>
    <t>Проведение учебновоспитательной и патриотической работы в форме туристскоэкскурсионных программ и выездных мероприятий (конференции, семинары, тренинги, рекламные туры, конкурсы и другое), «Фэсту экскурсаводаў»</t>
  </si>
  <si>
    <t>&lt;4&gt; Здесь и далее указываются только используемые источники</t>
  </si>
  <si>
    <t>Проведение разработок,
исследований и их внедрение
в практическую деятельность
в сфере туризма</t>
  </si>
  <si>
    <t>Подпрограмма 1 "Кадровое, научное и учебно-методическое обеспечение в сфере туризма"</t>
  </si>
  <si>
    <t>&lt;1&gt;  Запланировано = объем по програме, 
&lt;2&gt; фактически  = уточненный план, 
&lt;3&gt; фактически освоено  = кассовые расходы</t>
  </si>
  <si>
    <t>освоено в % к плану</t>
  </si>
  <si>
    <r>
      <t xml:space="preserve">фактически освоено
</t>
    </r>
    <r>
      <rPr>
        <b/>
        <sz val="10.5"/>
        <color rgb="FFFF0000"/>
        <rFont val="Times New Roman"/>
        <family val="1"/>
        <charset val="204"/>
      </rPr>
      <t xml:space="preserve">&lt;3&gt; </t>
    </r>
  </si>
  <si>
    <r>
      <t xml:space="preserve">фактически
</t>
    </r>
    <r>
      <rPr>
        <b/>
        <sz val="11"/>
        <color rgb="FFFF0000"/>
        <rFont val="Times New Roman"/>
        <family val="1"/>
        <charset val="204"/>
      </rPr>
      <t xml:space="preserve">&lt;2&gt;  </t>
    </r>
  </si>
  <si>
    <r>
      <t xml:space="preserve">запланировано
</t>
    </r>
    <r>
      <rPr>
        <b/>
        <sz val="10.5"/>
        <color rgb="FFFF0000"/>
        <rFont val="Times New Roman"/>
        <family val="1"/>
        <charset val="204"/>
      </rPr>
      <t xml:space="preserve">&lt;1&gt; </t>
    </r>
  </si>
  <si>
    <t>2020 год</t>
  </si>
  <si>
    <t>2019 год</t>
  </si>
  <si>
    <t>2018 год</t>
  </si>
  <si>
    <t>2017 год</t>
  </si>
  <si>
    <t>2016 год</t>
  </si>
  <si>
    <t>в том числе по годам</t>
  </si>
  <si>
    <t>ВСЕГО</t>
  </si>
  <si>
    <t>Объем финансирования
(в текущих ценах, рублей)</t>
  </si>
  <si>
    <t>Наименование мероприятия, истоники финансирования</t>
  </si>
  <si>
    <t>№ пп</t>
  </si>
  <si>
    <t>Информация об объемах финансирования мероприятий государственной программы</t>
  </si>
  <si>
    <t>(указать название программы)</t>
  </si>
  <si>
    <t>"Беларусь гостеприимная" на 2016 -2020 годы</t>
  </si>
  <si>
    <t>государственной программы</t>
  </si>
  <si>
    <t>к итоговому отчету о результатах реализации</t>
  </si>
  <si>
    <t>Приложение 3</t>
  </si>
  <si>
    <t xml:space="preserve">республиканский бюджет </t>
  </si>
  <si>
    <t>ОАО "Белагропромбанк"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</si>
  <si>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</si>
  <si>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</si>
  <si>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</si>
  <si>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</si>
  <si>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</si>
  <si>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</si>
  <si>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</si>
  <si>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</si>
  <si>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</si>
  <si>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</si>
  <si>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</si>
  <si>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</si>
  <si>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</si>
  <si>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</si>
  <si>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</si>
  <si>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</si>
  <si>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</si>
  <si>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</si>
  <si>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</si>
  <si>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</si>
  <si>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</si>
  <si>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</si>
  <si>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</si>
  <si>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</si>
  <si>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</si>
  <si>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</si>
  <si>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</si>
  <si>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</si>
  <si>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</si>
  <si>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</si>
  <si>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Наименование мероприятия, источники финансирования</t>
  </si>
  <si>
    <t>Объем финансирования 
(в текущих ценах, рублей)</t>
  </si>
  <si>
    <t>к итоговому отчету о результатах реализации Государственной программы "Беларусь гостеприимная" на 2016-2020 годы</t>
  </si>
  <si>
    <t>Информация об объемах финансирования мероприятий Государственной программы "Беларусь гостеприимная " на 2016-2020 годы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</si>
</sst>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Border="1"/>
    <xf numFmtId="4" fontId="0" fillId="0" borderId="0" xfId="0" applyNumberFormat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 applyBorder="1" applyAlignment="1">
      <alignment vertical="center" wrapText="1"/>
    </xf>
    <xf numFmtId="4" fontId="6" fillId="2" borderId="9" xfId="0" applyNumberFormat="1" applyFont="1" applyFill="1" applyBorder="1"/>
    <xf numFmtId="4" fontId="6" fillId="2" borderId="10" xfId="0" applyNumberFormat="1" applyFont="1" applyFill="1" applyBorder="1"/>
    <xf numFmtId="4" fontId="4" fillId="2" borderId="9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left" vertical="center" wrapText="1" indent="2"/>
    </xf>
    <xf numFmtId="4" fontId="6" fillId="3" borderId="13" xfId="0" applyNumberFormat="1" applyFont="1" applyFill="1" applyBorder="1"/>
    <xf numFmtId="4" fontId="5" fillId="0" borderId="6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14" xfId="0" applyNumberFormat="1" applyFont="1" applyBorder="1"/>
    <xf numFmtId="4" fontId="2" fillId="0" borderId="15" xfId="0" applyNumberFormat="1" applyFont="1" applyBorder="1"/>
    <xf numFmtId="4" fontId="2" fillId="0" borderId="16" xfId="0" applyNumberFormat="1" applyFont="1" applyBorder="1"/>
    <xf numFmtId="4" fontId="7" fillId="0" borderId="16" xfId="0" applyNumberFormat="1" applyFont="1" applyBorder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/>
    <xf numFmtId="4" fontId="2" fillId="0" borderId="6" xfId="0" applyNumberFormat="1" applyFont="1" applyFill="1" applyBorder="1"/>
    <xf numFmtId="4" fontId="2" fillId="0" borderId="6" xfId="0" applyNumberFormat="1" applyFont="1" applyBorder="1" applyAlignment="1">
      <alignment vertical="center" wrapText="1"/>
    </xf>
    <xf numFmtId="0" fontId="8" fillId="0" borderId="0" xfId="0" applyFont="1"/>
    <xf numFmtId="4" fontId="8" fillId="0" borderId="0" xfId="0" applyNumberFormat="1" applyFont="1"/>
    <xf numFmtId="4" fontId="6" fillId="0" borderId="7" xfId="0" applyNumberFormat="1" applyFont="1" applyBorder="1"/>
    <xf numFmtId="4" fontId="6" fillId="0" borderId="0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0" xfId="0" applyNumberFormat="1" applyFont="1" applyBorder="1"/>
    <xf numFmtId="4" fontId="6" fillId="0" borderId="17" xfId="0" applyNumberFormat="1" applyFont="1" applyBorder="1"/>
    <xf numFmtId="4" fontId="6" fillId="0" borderId="18" xfId="0" applyNumberFormat="1" applyFont="1" applyBorder="1"/>
    <xf numFmtId="4" fontId="6" fillId="0" borderId="19" xfId="0" applyNumberFormat="1" applyFont="1" applyBorder="1"/>
    <xf numFmtId="4" fontId="6" fillId="0" borderId="6" xfId="0" applyNumberFormat="1" applyFont="1" applyBorder="1"/>
    <xf numFmtId="4" fontId="2" fillId="0" borderId="0" xfId="0" applyNumberFormat="1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4" fontId="2" fillId="0" borderId="0" xfId="0" applyNumberFormat="1" applyFont="1" applyBorder="1" applyAlignment="1"/>
    <xf numFmtId="4" fontId="6" fillId="0" borderId="0" xfId="0" applyNumberFormat="1" applyFont="1"/>
    <xf numFmtId="4" fontId="7" fillId="0" borderId="14" xfId="0" applyNumberFormat="1" applyFont="1" applyBorder="1" applyAlignment="1">
      <alignment vertical="center" wrapText="1"/>
    </xf>
    <xf numFmtId="4" fontId="2" fillId="0" borderId="20" xfId="0" applyNumberFormat="1" applyFont="1" applyBorder="1"/>
    <xf numFmtId="4" fontId="5" fillId="0" borderId="15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" fontId="1" fillId="0" borderId="0" xfId="0" applyNumberFormat="1" applyFont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vertical="center" wrapText="1"/>
    </xf>
    <xf numFmtId="4" fontId="2" fillId="0" borderId="18" xfId="0" applyNumberFormat="1" applyFont="1" applyBorder="1"/>
    <xf numFmtId="4" fontId="2" fillId="0" borderId="19" xfId="0" applyNumberFormat="1" applyFont="1" applyBorder="1"/>
    <xf numFmtId="1" fontId="10" fillId="4" borderId="0" xfId="0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5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4" fontId="4" fillId="7" borderId="9" xfId="0" applyNumberFormat="1" applyFont="1" applyFill="1" applyBorder="1" applyAlignment="1">
      <alignment vertical="center" wrapText="1"/>
    </xf>
    <xf numFmtId="4" fontId="6" fillId="7" borderId="11" xfId="0" applyNumberFormat="1" applyFont="1" applyFill="1" applyBorder="1"/>
    <xf numFmtId="4" fontId="6" fillId="7" borderId="9" xfId="0" applyNumberFormat="1" applyFont="1" applyFill="1" applyBorder="1"/>
    <xf numFmtId="4" fontId="6" fillId="7" borderId="10" xfId="0" applyNumberFormat="1" applyFont="1" applyFill="1" applyBorder="1"/>
    <xf numFmtId="4" fontId="2" fillId="7" borderId="8" xfId="0" applyNumberFormat="1" applyFont="1" applyFill="1" applyBorder="1"/>
    <xf numFmtId="4" fontId="0" fillId="7" borderId="0" xfId="0" applyNumberFormat="1" applyFill="1"/>
    <xf numFmtId="0" fontId="0" fillId="7" borderId="0" xfId="0" applyFill="1"/>
    <xf numFmtId="4" fontId="5" fillId="0" borderId="18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wrapText="1"/>
    </xf>
    <xf numFmtId="4" fontId="2" fillId="0" borderId="7" xfId="0" applyNumberFormat="1" applyFont="1" applyBorder="1" applyAlignment="1"/>
    <xf numFmtId="4" fontId="5" fillId="0" borderId="2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2" fillId="0" borderId="6" xfId="0" applyNumberFormat="1" applyFont="1" applyBorder="1" applyAlignment="1"/>
    <xf numFmtId="4" fontId="2" fillId="0" borderId="7" xfId="0" applyNumberFormat="1" applyFont="1" applyBorder="1" applyAlignment="1">
      <alignment wrapText="1"/>
    </xf>
    <xf numFmtId="4" fontId="2" fillId="0" borderId="7" xfId="0" applyNumberFormat="1" applyFont="1" applyBorder="1" applyAlignment="1">
      <alignment vertical="center" wrapText="1"/>
    </xf>
    <xf numFmtId="4" fontId="6" fillId="0" borderId="17" xfId="0" applyNumberFormat="1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 wrapText="1"/>
    </xf>
    <xf numFmtId="4" fontId="6" fillId="0" borderId="18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Font="1"/>
    <xf numFmtId="4" fontId="4" fillId="0" borderId="6" xfId="0" applyNumberFormat="1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3" xfId="0" applyNumberFormat="1" applyFont="1" applyBorder="1"/>
    <xf numFmtId="4" fontId="6" fillId="0" borderId="2" xfId="0" applyNumberFormat="1" applyFont="1" applyBorder="1"/>
    <xf numFmtId="4" fontId="6" fillId="2" borderId="8" xfId="0" applyNumberFormat="1" applyFont="1" applyFill="1" applyBorder="1"/>
    <xf numFmtId="4" fontId="8" fillId="2" borderId="0" xfId="0" applyNumberFormat="1" applyFont="1" applyFill="1"/>
    <xf numFmtId="0" fontId="8" fillId="2" borderId="0" xfId="0" applyFont="1" applyFill="1"/>
    <xf numFmtId="4" fontId="2" fillId="0" borderId="19" xfId="0" applyNumberFormat="1" applyFont="1" applyBorder="1" applyAlignment="1">
      <alignment wrapText="1"/>
    </xf>
    <xf numFmtId="4" fontId="2" fillId="0" borderId="18" xfId="0" applyNumberFormat="1" applyFont="1" applyBorder="1" applyAlignment="1">
      <alignment wrapText="1"/>
    </xf>
    <xf numFmtId="4" fontId="2" fillId="0" borderId="19" xfId="0" applyNumberFormat="1" applyFont="1" applyBorder="1" applyAlignment="1">
      <alignment vertical="center" wrapText="1"/>
    </xf>
    <xf numFmtId="4" fontId="2" fillId="0" borderId="19" xfId="0" applyNumberFormat="1" applyFont="1" applyFill="1" applyBorder="1" applyAlignment="1">
      <alignment wrapText="1"/>
    </xf>
    <xf numFmtId="4" fontId="2" fillId="0" borderId="18" xfId="0" applyNumberFormat="1" applyFont="1" applyFill="1" applyBorder="1" applyAlignment="1">
      <alignment wrapText="1"/>
    </xf>
    <xf numFmtId="4" fontId="5" fillId="0" borderId="19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6" fillId="6" borderId="12" xfId="0" applyNumberFormat="1" applyFont="1" applyFill="1" applyBorder="1"/>
    <xf numFmtId="4" fontId="6" fillId="2" borderId="22" xfId="0" applyNumberFormat="1" applyFont="1" applyFill="1" applyBorder="1"/>
    <xf numFmtId="4" fontId="2" fillId="0" borderId="23" xfId="0" applyNumberFormat="1" applyFont="1" applyBorder="1"/>
    <xf numFmtId="4" fontId="6" fillId="0" borderId="23" xfId="0" applyNumberFormat="1" applyFont="1" applyBorder="1"/>
    <xf numFmtId="4" fontId="5" fillId="0" borderId="23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2" fillId="5" borderId="7" xfId="0" applyNumberFormat="1" applyFont="1" applyFill="1" applyBorder="1"/>
    <xf numFmtId="4" fontId="2" fillId="5" borderId="17" xfId="0" applyNumberFormat="1" applyFont="1" applyFill="1" applyBorder="1"/>
    <xf numFmtId="4" fontId="2" fillId="5" borderId="0" xfId="0" applyNumberFormat="1" applyFont="1" applyFill="1" applyBorder="1"/>
    <xf numFmtId="4" fontId="2" fillId="5" borderId="15" xfId="0" applyNumberFormat="1" applyFont="1" applyFill="1" applyBorder="1"/>
    <xf numFmtId="4" fontId="5" fillId="5" borderId="0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4" fontId="16" fillId="2" borderId="9" xfId="0" applyNumberFormat="1" applyFont="1" applyFill="1" applyBorder="1"/>
    <xf numFmtId="4" fontId="16" fillId="2" borderId="10" xfId="0" applyNumberFormat="1" applyFont="1" applyFill="1" applyBorder="1"/>
    <xf numFmtId="4" fontId="16" fillId="0" borderId="0" xfId="0" applyNumberFormat="1" applyFont="1" applyBorder="1"/>
    <xf numFmtId="4" fontId="16" fillId="0" borderId="6" xfId="0" applyNumberFormat="1" applyFont="1" applyBorder="1"/>
    <xf numFmtId="4" fontId="16" fillId="3" borderId="13" xfId="0" applyNumberFormat="1" applyFont="1" applyFill="1" applyBorder="1"/>
    <xf numFmtId="4" fontId="17" fillId="0" borderId="0" xfId="0" applyNumberFormat="1" applyFont="1" applyBorder="1"/>
    <xf numFmtId="4" fontId="6" fillId="0" borderId="25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vertical="center" wrapText="1"/>
    </xf>
    <xf numFmtId="4" fontId="6" fillId="0" borderId="27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6" fillId="5" borderId="7" xfId="0" applyNumberFormat="1" applyFont="1" applyFill="1" applyBorder="1"/>
    <xf numFmtId="4" fontId="6" fillId="5" borderId="0" xfId="0" applyNumberFormat="1" applyFont="1" applyFill="1" applyBorder="1"/>
    <xf numFmtId="4" fontId="2" fillId="0" borderId="6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/>
    <xf numFmtId="4" fontId="5" fillId="0" borderId="2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2" fillId="7" borderId="22" xfId="0" applyNumberFormat="1" applyFont="1" applyFill="1" applyBorder="1"/>
    <xf numFmtId="4" fontId="2" fillId="0" borderId="31" xfId="0" applyNumberFormat="1" applyFont="1" applyBorder="1"/>
    <xf numFmtId="4" fontId="2" fillId="0" borderId="24" xfId="0" applyNumberFormat="1" applyFont="1" applyBorder="1"/>
    <xf numFmtId="4" fontId="4" fillId="3" borderId="13" xfId="0" applyNumberFormat="1" applyFont="1" applyFill="1" applyBorder="1" applyAlignment="1">
      <alignment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/>
    <xf numFmtId="4" fontId="6" fillId="0" borderId="0" xfId="0" applyNumberFormat="1" applyFont="1" applyBorder="1" applyAlignment="1">
      <alignment horizontal="left" wrapText="1"/>
    </xf>
    <xf numFmtId="4" fontId="11" fillId="0" borderId="2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top" wrapText="1"/>
    </xf>
    <xf numFmtId="4" fontId="6" fillId="0" borderId="0" xfId="0" applyNumberFormat="1" applyFont="1" applyBorder="1" applyAlignment="1">
      <alignment horizontal="center"/>
    </xf>
    <xf numFmtId="0" fontId="2" fillId="5" borderId="18" xfId="0" applyFont="1" applyFill="1" applyBorder="1" applyAlignment="1">
      <alignment horizontal="left"/>
    </xf>
    <xf numFmtId="0" fontId="15" fillId="0" borderId="15" xfId="0" applyFont="1" applyBorder="1" applyAlignment="1">
      <alignment horizontal="center"/>
    </xf>
    <xf numFmtId="4" fontId="14" fillId="0" borderId="0" xfId="0" applyNumberFormat="1" applyFont="1" applyAlignment="1">
      <alignment horizontal="center" vertical="center" wrapText="1"/>
    </xf>
    <xf numFmtId="4" fontId="14" fillId="0" borderId="21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4" fontId="6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4"/>
  <sheetViews>
    <sheetView tabSelected="1" zoomScale="85" zoomScaleNormal="85" workbookViewId="0">
      <pane ySplit="23" topLeftCell="A206" activePane="bottomLeft" state="frozen"/>
      <selection pane="bottomLeft" activeCell="U269" sqref="U269"/>
    </sheetView>
  </sheetViews>
  <sheetFormatPr defaultRowHeight="15"/>
  <cols>
    <col min="1" max="1" width="6.140625" style="1" customWidth="1"/>
    <col min="2" max="2" width="36.140625" style="1" customWidth="1"/>
    <col min="3" max="3" width="14.42578125" style="1" customWidth="1"/>
    <col min="4" max="4" width="14" style="1" customWidth="1"/>
    <col min="5" max="5" width="13.5703125" style="1" customWidth="1"/>
    <col min="6" max="6" width="10.5703125" style="1" customWidth="1"/>
    <col min="7" max="7" width="14.85546875" style="1" bestFit="1" customWidth="1"/>
    <col min="8" max="8" width="13.140625" style="1" bestFit="1" customWidth="1"/>
    <col min="9" max="9" width="12.28515625" style="1" customWidth="1"/>
    <col min="10" max="10" width="12.140625" style="1" customWidth="1"/>
    <col min="11" max="11" width="12.28515625" style="1" customWidth="1"/>
    <col min="12" max="12" width="11.5703125" style="1" customWidth="1"/>
    <col min="13" max="13" width="13.5703125" style="1" customWidth="1"/>
    <col min="14" max="14" width="12.28515625" style="1" customWidth="1"/>
    <col min="15" max="15" width="12" style="1" customWidth="1"/>
    <col min="16" max="16" width="13.5703125" style="1" customWidth="1"/>
    <col min="17" max="17" width="13.42578125" style="1" customWidth="1"/>
    <col min="18" max="18" width="12.85546875" style="1" customWidth="1"/>
    <col min="19" max="19" width="13.140625" style="1" customWidth="1"/>
    <col min="20" max="20" width="13.42578125" style="1" customWidth="1"/>
    <col min="21" max="21" width="11.28515625" style="1" customWidth="1"/>
    <col min="22" max="22" width="9.140625" style="1" customWidth="1"/>
    <col min="23" max="23" width="59.28515625" customWidth="1"/>
  </cols>
  <sheetData>
    <row r="1" spans="1:23" ht="22.5" hidden="1" customHeight="1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" t="s">
        <v>72</v>
      </c>
      <c r="R1" s="57"/>
      <c r="S1" s="57"/>
      <c r="T1" s="57"/>
      <c r="U1" s="57"/>
      <c r="V1" s="57"/>
    </row>
    <row r="2" spans="1:23" ht="16.5" hidden="1" customHeight="1">
      <c r="Q2" s="1" t="s">
        <v>71</v>
      </c>
    </row>
    <row r="3" spans="1:23" ht="15" hidden="1" customHeigh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9" t="s">
        <v>70</v>
      </c>
      <c r="R3" s="57"/>
      <c r="S3" s="57"/>
      <c r="T3" s="57"/>
      <c r="U3" s="57"/>
      <c r="V3" s="57"/>
    </row>
    <row r="4" spans="1:23" ht="16.5" hidden="1" customHeight="1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41" t="s">
        <v>69</v>
      </c>
      <c r="R4" s="141"/>
      <c r="S4" s="141"/>
      <c r="T4" s="141"/>
      <c r="U4" s="141"/>
      <c r="V4" s="57"/>
    </row>
    <row r="5" spans="1:23" ht="12.75" hidden="1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42" t="s">
        <v>68</v>
      </c>
      <c r="R5" s="142"/>
      <c r="S5" s="142"/>
      <c r="T5" s="142"/>
      <c r="U5" s="142"/>
      <c r="V5" s="57"/>
    </row>
    <row r="6" spans="1:23" ht="18" hidden="1" customHeight="1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57"/>
      <c r="S6" s="57"/>
      <c r="T6" s="57"/>
      <c r="U6" s="57"/>
      <c r="V6" s="57"/>
    </row>
    <row r="7" spans="1:23" ht="24" hidden="1" customHeight="1">
      <c r="A7" s="56"/>
      <c r="B7" s="143" t="s">
        <v>67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3"/>
    </row>
    <row r="8" spans="1:23" ht="35.25" hidden="1" customHeight="1">
      <c r="A8" s="117" t="s">
        <v>66</v>
      </c>
      <c r="B8" s="114" t="s">
        <v>65</v>
      </c>
      <c r="C8" s="144" t="s">
        <v>64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3"/>
    </row>
    <row r="9" spans="1:23" ht="21" hidden="1" customHeight="1">
      <c r="A9" s="118"/>
      <c r="B9" s="115"/>
      <c r="C9" s="145" t="s">
        <v>63</v>
      </c>
      <c r="D9" s="145"/>
      <c r="E9" s="145"/>
      <c r="F9" s="145"/>
      <c r="G9" s="144" t="s">
        <v>62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3"/>
    </row>
    <row r="10" spans="1:23" ht="24" hidden="1" customHeight="1">
      <c r="A10" s="118"/>
      <c r="B10" s="115"/>
      <c r="C10" s="146"/>
      <c r="D10" s="146"/>
      <c r="E10" s="146"/>
      <c r="F10" s="146"/>
      <c r="G10" s="146" t="s">
        <v>61</v>
      </c>
      <c r="H10" s="146"/>
      <c r="I10" s="146"/>
      <c r="J10" s="146" t="s">
        <v>60</v>
      </c>
      <c r="K10" s="146"/>
      <c r="L10" s="146"/>
      <c r="M10" s="146" t="s">
        <v>59</v>
      </c>
      <c r="N10" s="146"/>
      <c r="O10" s="146"/>
      <c r="P10" s="146" t="s">
        <v>58</v>
      </c>
      <c r="Q10" s="146"/>
      <c r="R10" s="146"/>
      <c r="S10" s="146" t="s">
        <v>57</v>
      </c>
      <c r="T10" s="146"/>
      <c r="U10" s="146"/>
      <c r="V10" s="146"/>
      <c r="W10" s="3"/>
    </row>
    <row r="11" spans="1:23" ht="24" customHeight="1">
      <c r="A11" s="123"/>
      <c r="B11" s="34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3"/>
    </row>
    <row r="12" spans="1:23" ht="24" customHeight="1">
      <c r="A12" s="123"/>
      <c r="B12" s="34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37" t="s">
        <v>72</v>
      </c>
      <c r="S12" s="137"/>
      <c r="T12" s="137"/>
      <c r="U12" s="137"/>
      <c r="V12" s="120"/>
      <c r="W12" s="3"/>
    </row>
    <row r="13" spans="1:23" ht="51.75" customHeight="1">
      <c r="A13" s="123"/>
      <c r="B13" s="34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52" t="s">
        <v>107</v>
      </c>
      <c r="S13" s="153"/>
      <c r="T13" s="153"/>
      <c r="U13" s="153"/>
      <c r="V13" s="120"/>
      <c r="W13" s="3"/>
    </row>
    <row r="14" spans="1:23" ht="37.5" hidden="1" customHeight="1">
      <c r="A14" s="123"/>
      <c r="B14" s="34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51"/>
      <c r="S14" s="151"/>
      <c r="T14" s="151"/>
      <c r="U14" s="151"/>
      <c r="V14" s="120"/>
      <c r="W14" s="3"/>
    </row>
    <row r="15" spans="1:23" ht="24" customHeight="1">
      <c r="A15" s="123"/>
      <c r="B15" s="34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49"/>
      <c r="S15" s="150"/>
      <c r="T15" s="150"/>
      <c r="U15" s="150"/>
      <c r="V15" s="120"/>
      <c r="W15" s="3"/>
    </row>
    <row r="16" spans="1:23" ht="24" customHeight="1">
      <c r="A16" s="123"/>
      <c r="B16" s="34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3"/>
    </row>
    <row r="17" spans="1:23" ht="24" customHeight="1">
      <c r="A17" s="147" t="s">
        <v>108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3"/>
    </row>
    <row r="18" spans="1:23" ht="34.5" customHeight="1">
      <c r="A18" s="158" t="s">
        <v>66</v>
      </c>
      <c r="B18" s="146" t="s">
        <v>105</v>
      </c>
      <c r="C18" s="161" t="s">
        <v>106</v>
      </c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3"/>
      <c r="W18" s="3"/>
    </row>
    <row r="19" spans="1:23" ht="24" customHeight="1">
      <c r="A19" s="159"/>
      <c r="B19" s="156"/>
      <c r="C19" s="164" t="s">
        <v>63</v>
      </c>
      <c r="D19" s="165"/>
      <c r="E19" s="165"/>
      <c r="F19" s="166"/>
      <c r="G19" s="161" t="s">
        <v>62</v>
      </c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3"/>
      <c r="W19" s="3"/>
    </row>
    <row r="20" spans="1:23" ht="24" customHeight="1">
      <c r="A20" s="159"/>
      <c r="B20" s="156"/>
      <c r="C20" s="167"/>
      <c r="D20" s="168"/>
      <c r="E20" s="168"/>
      <c r="F20" s="169"/>
      <c r="G20" s="161" t="s">
        <v>61</v>
      </c>
      <c r="H20" s="162"/>
      <c r="I20" s="163"/>
      <c r="J20" s="161" t="s">
        <v>60</v>
      </c>
      <c r="K20" s="162"/>
      <c r="L20" s="163"/>
      <c r="M20" s="161" t="s">
        <v>59</v>
      </c>
      <c r="N20" s="162"/>
      <c r="O20" s="163"/>
      <c r="P20" s="161" t="s">
        <v>58</v>
      </c>
      <c r="Q20" s="162"/>
      <c r="R20" s="163"/>
      <c r="S20" s="161" t="s">
        <v>57</v>
      </c>
      <c r="T20" s="162"/>
      <c r="U20" s="162"/>
      <c r="V20" s="163"/>
      <c r="W20" s="3"/>
    </row>
    <row r="21" spans="1:23" ht="28.5" customHeight="1">
      <c r="A21" s="159"/>
      <c r="B21" s="156"/>
      <c r="C21" s="138" t="s">
        <v>56</v>
      </c>
      <c r="D21" s="145" t="s">
        <v>55</v>
      </c>
      <c r="E21" s="138" t="s">
        <v>54</v>
      </c>
      <c r="F21" s="138" t="s">
        <v>53</v>
      </c>
      <c r="G21" s="138" t="s">
        <v>56</v>
      </c>
      <c r="H21" s="145" t="s">
        <v>55</v>
      </c>
      <c r="I21" s="138" t="s">
        <v>54</v>
      </c>
      <c r="J21" s="138" t="s">
        <v>56</v>
      </c>
      <c r="K21" s="145" t="s">
        <v>55</v>
      </c>
      <c r="L21" s="138" t="s">
        <v>54</v>
      </c>
      <c r="M21" s="138" t="s">
        <v>56</v>
      </c>
      <c r="N21" s="145" t="s">
        <v>55</v>
      </c>
      <c r="O21" s="138" t="s">
        <v>54</v>
      </c>
      <c r="P21" s="138" t="s">
        <v>56</v>
      </c>
      <c r="Q21" s="145" t="s">
        <v>55</v>
      </c>
      <c r="R21" s="138" t="s">
        <v>54</v>
      </c>
      <c r="S21" s="138" t="s">
        <v>56</v>
      </c>
      <c r="T21" s="145" t="s">
        <v>55</v>
      </c>
      <c r="U21" s="138" t="s">
        <v>54</v>
      </c>
      <c r="V21" s="138" t="s">
        <v>53</v>
      </c>
      <c r="W21" s="3"/>
    </row>
    <row r="22" spans="1:23" ht="40.5" customHeight="1">
      <c r="A22" s="160"/>
      <c r="B22" s="157"/>
      <c r="C22" s="138"/>
      <c r="D22" s="155"/>
      <c r="E22" s="138"/>
      <c r="F22" s="138"/>
      <c r="G22" s="138"/>
      <c r="H22" s="155"/>
      <c r="I22" s="138"/>
      <c r="J22" s="138"/>
      <c r="K22" s="155"/>
      <c r="L22" s="138"/>
      <c r="M22" s="138"/>
      <c r="N22" s="155"/>
      <c r="O22" s="138"/>
      <c r="P22" s="138"/>
      <c r="Q22" s="155"/>
      <c r="R22" s="138"/>
      <c r="S22" s="138"/>
      <c r="T22" s="155"/>
      <c r="U22" s="138"/>
      <c r="V22" s="138"/>
      <c r="W22" s="139" t="s">
        <v>52</v>
      </c>
    </row>
    <row r="23" spans="1:23" ht="0.75" customHeight="1">
      <c r="A23" s="119"/>
      <c r="B23" s="116"/>
      <c r="C23" s="138"/>
      <c r="D23" s="155"/>
      <c r="E23" s="138"/>
      <c r="F23" s="138"/>
      <c r="G23" s="138"/>
      <c r="H23" s="155"/>
      <c r="I23" s="138"/>
      <c r="J23" s="138"/>
      <c r="K23" s="155"/>
      <c r="L23" s="138"/>
      <c r="M23" s="138"/>
      <c r="N23" s="155"/>
      <c r="O23" s="138"/>
      <c r="P23" s="138"/>
      <c r="Q23" s="155"/>
      <c r="R23" s="138"/>
      <c r="S23" s="138"/>
      <c r="T23" s="155"/>
      <c r="U23" s="138"/>
      <c r="V23" s="138"/>
      <c r="W23" s="139"/>
    </row>
    <row r="24" spans="1:23">
      <c r="A24" s="55">
        <v>1</v>
      </c>
      <c r="B24" s="55">
        <v>2</v>
      </c>
      <c r="C24" s="55">
        <v>3</v>
      </c>
      <c r="D24" s="55">
        <v>4</v>
      </c>
      <c r="E24" s="55">
        <v>5</v>
      </c>
      <c r="F24" s="55">
        <v>6</v>
      </c>
      <c r="G24" s="55">
        <v>7</v>
      </c>
      <c r="H24" s="55">
        <v>8</v>
      </c>
      <c r="I24" s="55">
        <v>9</v>
      </c>
      <c r="J24" s="55">
        <v>10</v>
      </c>
      <c r="K24" s="55">
        <v>11</v>
      </c>
      <c r="L24" s="55">
        <v>12</v>
      </c>
      <c r="M24" s="55">
        <v>13</v>
      </c>
      <c r="N24" s="55">
        <v>14</v>
      </c>
      <c r="O24" s="55">
        <v>15</v>
      </c>
      <c r="P24" s="55">
        <v>16</v>
      </c>
      <c r="Q24" s="55">
        <v>17</v>
      </c>
      <c r="R24" s="55">
        <v>18</v>
      </c>
      <c r="S24" s="55">
        <v>19</v>
      </c>
      <c r="T24" s="55">
        <v>20</v>
      </c>
      <c r="U24" s="55">
        <v>21</v>
      </c>
      <c r="V24" s="55">
        <v>22</v>
      </c>
      <c r="W24" s="139"/>
    </row>
    <row r="25" spans="1:23">
      <c r="A25" s="140" t="s">
        <v>51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3"/>
    </row>
    <row r="26" spans="1:23">
      <c r="A26" s="154" t="s">
        <v>35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3"/>
    </row>
    <row r="27" spans="1:23" ht="63">
      <c r="A27" s="124" t="s">
        <v>75</v>
      </c>
      <c r="B27" s="24" t="s">
        <v>50</v>
      </c>
      <c r="C27" s="23"/>
      <c r="D27" s="21"/>
      <c r="E27" s="21"/>
      <c r="F27" s="20"/>
      <c r="G27" s="21"/>
      <c r="H27" s="21"/>
      <c r="I27" s="21"/>
      <c r="J27" s="22"/>
      <c r="K27" s="21"/>
      <c r="L27" s="20"/>
      <c r="M27" s="21"/>
      <c r="N27" s="21"/>
      <c r="O27" s="21"/>
      <c r="P27" s="22"/>
      <c r="Q27" s="21"/>
      <c r="R27" s="20"/>
      <c r="S27" s="21"/>
      <c r="T27" s="21"/>
      <c r="U27" s="21"/>
      <c r="V27" s="20"/>
      <c r="W27" s="50"/>
    </row>
    <row r="28" spans="1:23">
      <c r="A28" s="125"/>
      <c r="B28" s="36" t="s">
        <v>5</v>
      </c>
      <c r="C28" s="40">
        <f>G28+J28+M28+P28+S28</f>
        <v>105546.5</v>
      </c>
      <c r="D28" s="36">
        <f>H28+K28+N28+Q28+T28</f>
        <v>105546.5</v>
      </c>
      <c r="E28" s="36">
        <f>I28+L28+O28+R28+U28</f>
        <v>72900</v>
      </c>
      <c r="F28" s="33">
        <f>E28/C28*100</f>
        <v>69.069083295040585</v>
      </c>
      <c r="G28" s="36">
        <v>15000</v>
      </c>
      <c r="H28" s="36">
        <v>15000</v>
      </c>
      <c r="I28" s="36">
        <f>I31</f>
        <v>12000</v>
      </c>
      <c r="J28" s="40">
        <f>J31</f>
        <v>24752.5</v>
      </c>
      <c r="K28" s="36">
        <f>K31</f>
        <v>24752.5</v>
      </c>
      <c r="L28" s="121">
        <v>18000</v>
      </c>
      <c r="M28" s="36">
        <v>18324</v>
      </c>
      <c r="N28" s="36">
        <v>18324</v>
      </c>
      <c r="O28" s="36">
        <f>O31</f>
        <v>18324</v>
      </c>
      <c r="P28" s="40">
        <v>11700</v>
      </c>
      <c r="Q28" s="36">
        <v>11700</v>
      </c>
      <c r="R28" s="33">
        <f>R31</f>
        <v>11676</v>
      </c>
      <c r="S28" s="36">
        <f>S31</f>
        <v>35770</v>
      </c>
      <c r="T28" s="36">
        <f>T31</f>
        <v>35770</v>
      </c>
      <c r="U28" s="36">
        <f>U31</f>
        <v>12900</v>
      </c>
      <c r="V28" s="33">
        <f>U28/S28*100</f>
        <v>36.063740564719041</v>
      </c>
      <c r="W28" s="3"/>
    </row>
    <row r="29" spans="1:23">
      <c r="A29" s="125"/>
      <c r="B29" s="9" t="s">
        <v>4</v>
      </c>
      <c r="C29" s="10"/>
      <c r="D29" s="9"/>
      <c r="E29" s="9"/>
      <c r="F29" s="11"/>
      <c r="G29" s="9"/>
      <c r="H29" s="9"/>
      <c r="I29" s="9"/>
      <c r="J29" s="10"/>
      <c r="K29" s="9"/>
      <c r="L29" s="102"/>
      <c r="M29" s="9"/>
      <c r="N29" s="9"/>
      <c r="O29" s="9"/>
      <c r="P29" s="10"/>
      <c r="Q29" s="9"/>
      <c r="R29" s="11"/>
      <c r="S29" s="9"/>
      <c r="T29" s="9"/>
      <c r="U29" s="9"/>
      <c r="V29" s="11"/>
      <c r="W29" s="3"/>
    </row>
    <row r="30" spans="1:23">
      <c r="A30" s="125"/>
      <c r="B30" s="36" t="s">
        <v>73</v>
      </c>
      <c r="C30" s="10">
        <f t="shared" ref="C30" si="0">G30+J30+M30+P30+S30</f>
        <v>105546.5</v>
      </c>
      <c r="D30" s="9">
        <f t="shared" ref="D30" si="1">H30+K30+N30+Q30+T30</f>
        <v>105546.5</v>
      </c>
      <c r="E30" s="9">
        <f t="shared" ref="E30" si="2">I30+L30+O30+R30+U30</f>
        <v>72900</v>
      </c>
      <c r="F30" s="11">
        <f t="shared" ref="F30" si="3">E30/C30*100</f>
        <v>69.069083295040585</v>
      </c>
      <c r="G30" s="9">
        <v>15000</v>
      </c>
      <c r="H30" s="9">
        <v>15000</v>
      </c>
      <c r="I30" s="9">
        <v>12000</v>
      </c>
      <c r="J30" s="10">
        <v>24752.5</v>
      </c>
      <c r="K30" s="9">
        <v>24752.5</v>
      </c>
      <c r="L30" s="102">
        <v>18000</v>
      </c>
      <c r="M30" s="9">
        <v>18324</v>
      </c>
      <c r="N30" s="9">
        <v>18324</v>
      </c>
      <c r="O30" s="9">
        <v>18324</v>
      </c>
      <c r="P30" s="10">
        <v>11700</v>
      </c>
      <c r="Q30" s="9">
        <v>11700</v>
      </c>
      <c r="R30" s="11">
        <v>11676</v>
      </c>
      <c r="S30" s="9">
        <v>35770</v>
      </c>
      <c r="T30" s="9">
        <v>35770</v>
      </c>
      <c r="U30" s="9">
        <v>12900</v>
      </c>
      <c r="V30" s="11">
        <f t="shared" ref="V30" si="4">U30/S30*100</f>
        <v>36.063740564719041</v>
      </c>
      <c r="W30" s="3"/>
    </row>
    <row r="31" spans="1:23" ht="31.5">
      <c r="A31" s="126"/>
      <c r="B31" s="67" t="s">
        <v>28</v>
      </c>
      <c r="C31" s="54">
        <f>G31+J31+M31+P31+S31</f>
        <v>105546.5</v>
      </c>
      <c r="D31" s="53">
        <f>H31+K31+N31+Q31+T31</f>
        <v>105546.5</v>
      </c>
      <c r="E31" s="53">
        <f>I31+L31+O31+R31+U31</f>
        <v>72900</v>
      </c>
      <c r="F31" s="51">
        <f>E31/C31*100</f>
        <v>69.069083295040585</v>
      </c>
      <c r="G31" s="53">
        <v>15000</v>
      </c>
      <c r="H31" s="53">
        <v>15000</v>
      </c>
      <c r="I31" s="53">
        <v>12000</v>
      </c>
      <c r="J31" s="54">
        <v>24752.5</v>
      </c>
      <c r="K31" s="53">
        <v>24752.5</v>
      </c>
      <c r="L31" s="103">
        <v>18000</v>
      </c>
      <c r="M31" s="53">
        <v>18324</v>
      </c>
      <c r="N31" s="53">
        <v>18324</v>
      </c>
      <c r="O31" s="53">
        <v>18324</v>
      </c>
      <c r="P31" s="54">
        <v>11700</v>
      </c>
      <c r="Q31" s="53">
        <v>11700</v>
      </c>
      <c r="R31" s="51">
        <v>11676</v>
      </c>
      <c r="S31" s="52">
        <v>35770</v>
      </c>
      <c r="T31" s="52">
        <v>35770</v>
      </c>
      <c r="U31" s="52">
        <v>12900</v>
      </c>
      <c r="V31" s="51">
        <f>U31/S31*100</f>
        <v>36.063740564719041</v>
      </c>
      <c r="W31" s="50" t="s">
        <v>49</v>
      </c>
    </row>
    <row r="32" spans="1:23" ht="155.25" customHeight="1">
      <c r="A32" s="127" t="s">
        <v>76</v>
      </c>
      <c r="B32" s="49" t="s">
        <v>48</v>
      </c>
      <c r="C32" s="48"/>
      <c r="D32" s="9"/>
      <c r="E32" s="9"/>
      <c r="F32" s="9"/>
      <c r="G32" s="10"/>
      <c r="H32" s="9"/>
      <c r="I32" s="9"/>
      <c r="J32" s="10"/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1"/>
      <c r="W32" s="3"/>
    </row>
    <row r="33" spans="1:23">
      <c r="A33" s="11"/>
      <c r="B33" s="36" t="s">
        <v>5</v>
      </c>
      <c r="C33" s="40">
        <f>G33+J33+M33+P33+S33</f>
        <v>90497.5</v>
      </c>
      <c r="D33" s="36">
        <f>H33+K33+N33+Q33+T33</f>
        <v>90497.5</v>
      </c>
      <c r="E33" s="36">
        <f>I33+L33+O33+R33+U33</f>
        <v>76744.06</v>
      </c>
      <c r="F33" s="36">
        <f>E33/C33*100</f>
        <v>84.802408906323379</v>
      </c>
      <c r="G33" s="40">
        <v>10000</v>
      </c>
      <c r="H33" s="36">
        <v>10000</v>
      </c>
      <c r="I33" s="36">
        <f>I36</f>
        <v>8891.26</v>
      </c>
      <c r="J33" s="40">
        <v>15345</v>
      </c>
      <c r="K33" s="36">
        <v>15345</v>
      </c>
      <c r="L33" s="36">
        <f>L36</f>
        <v>13400.26</v>
      </c>
      <c r="M33" s="40">
        <v>18833</v>
      </c>
      <c r="N33" s="36">
        <v>18833</v>
      </c>
      <c r="O33" s="36">
        <f>O36</f>
        <v>15191.49</v>
      </c>
      <c r="P33" s="40">
        <v>21035.5</v>
      </c>
      <c r="Q33" s="36">
        <v>21035.5</v>
      </c>
      <c r="R33" s="36">
        <f>R36</f>
        <v>14406.61</v>
      </c>
      <c r="S33" s="40">
        <v>25284</v>
      </c>
      <c r="T33" s="36">
        <f>S33</f>
        <v>25284</v>
      </c>
      <c r="U33" s="36">
        <v>24854.44</v>
      </c>
      <c r="V33" s="33">
        <f>U33/S33*100</f>
        <v>98.30105995886727</v>
      </c>
      <c r="W33" s="3"/>
    </row>
    <row r="34" spans="1:23">
      <c r="A34" s="11"/>
      <c r="B34" s="9" t="s">
        <v>4</v>
      </c>
      <c r="C34" s="10"/>
      <c r="D34" s="9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1"/>
      <c r="W34" s="3"/>
    </row>
    <row r="35" spans="1:23">
      <c r="A35" s="11"/>
      <c r="B35" s="36" t="s">
        <v>0</v>
      </c>
      <c r="C35" s="10">
        <f>C36</f>
        <v>90497.5</v>
      </c>
      <c r="D35" s="9">
        <f>D36</f>
        <v>90497.5</v>
      </c>
      <c r="E35" s="9">
        <f>E36</f>
        <v>76744.06</v>
      </c>
      <c r="F35" s="9">
        <f t="shared" ref="F35" si="5">E35/C35*100</f>
        <v>84.802408906323379</v>
      </c>
      <c r="G35" s="10">
        <f t="shared" ref="G35:U35" si="6">G36</f>
        <v>10000</v>
      </c>
      <c r="H35" s="9">
        <f t="shared" si="6"/>
        <v>10000</v>
      </c>
      <c r="I35" s="9">
        <f t="shared" si="6"/>
        <v>8891.26</v>
      </c>
      <c r="J35" s="10">
        <f t="shared" si="6"/>
        <v>15345</v>
      </c>
      <c r="K35" s="9">
        <f t="shared" si="6"/>
        <v>15345</v>
      </c>
      <c r="L35" s="9">
        <f t="shared" si="6"/>
        <v>13400.26</v>
      </c>
      <c r="M35" s="10">
        <f t="shared" si="6"/>
        <v>18833</v>
      </c>
      <c r="N35" s="9">
        <f t="shared" si="6"/>
        <v>18833</v>
      </c>
      <c r="O35" s="9">
        <f t="shared" si="6"/>
        <v>15191.49</v>
      </c>
      <c r="P35" s="10">
        <f t="shared" si="6"/>
        <v>21035.5</v>
      </c>
      <c r="Q35" s="9">
        <f t="shared" si="6"/>
        <v>21035.5</v>
      </c>
      <c r="R35" s="9">
        <f t="shared" si="6"/>
        <v>14406.61</v>
      </c>
      <c r="S35" s="10">
        <f t="shared" si="6"/>
        <v>25284</v>
      </c>
      <c r="T35" s="9">
        <f t="shared" si="6"/>
        <v>25284</v>
      </c>
      <c r="U35" s="9">
        <f t="shared" si="6"/>
        <v>24854.44</v>
      </c>
      <c r="V35" s="11">
        <f>U35/S35*100</f>
        <v>98.30105995886727</v>
      </c>
      <c r="W35" s="3"/>
    </row>
    <row r="36" spans="1:23" ht="31.5">
      <c r="A36" s="128"/>
      <c r="B36" s="12" t="s">
        <v>28</v>
      </c>
      <c r="C36" s="10">
        <f>G36+J36+M36+P36+S36</f>
        <v>90497.5</v>
      </c>
      <c r="D36" s="9">
        <f>H36+K36+N36+Q36+T36</f>
        <v>90497.5</v>
      </c>
      <c r="E36" s="9">
        <f>I36+L36+O36+R36+U36</f>
        <v>76744.06</v>
      </c>
      <c r="F36" s="9">
        <f>E36/C36*100</f>
        <v>84.802408906323379</v>
      </c>
      <c r="G36" s="10">
        <v>10000</v>
      </c>
      <c r="H36" s="9">
        <v>10000</v>
      </c>
      <c r="I36" s="9">
        <v>8891.26</v>
      </c>
      <c r="J36" s="10">
        <v>15345</v>
      </c>
      <c r="K36" s="9">
        <v>15345</v>
      </c>
      <c r="L36" s="9">
        <v>13400.26</v>
      </c>
      <c r="M36" s="10">
        <v>18833</v>
      </c>
      <c r="N36" s="9">
        <v>18833</v>
      </c>
      <c r="O36" s="9">
        <v>15191.49</v>
      </c>
      <c r="P36" s="10">
        <v>21035.5</v>
      </c>
      <c r="Q36" s="9">
        <v>21035.5</v>
      </c>
      <c r="R36" s="68">
        <v>14406.61</v>
      </c>
      <c r="S36" s="42">
        <v>25284</v>
      </c>
      <c r="T36" s="41">
        <f>S36</f>
        <v>25284</v>
      </c>
      <c r="U36" s="41">
        <v>24854.44</v>
      </c>
      <c r="V36" s="69">
        <f>U36/S36*100</f>
        <v>98.30105995886727</v>
      </c>
      <c r="W36" s="3"/>
    </row>
    <row r="37" spans="1:23" ht="110.25">
      <c r="A37" s="129" t="s">
        <v>77</v>
      </c>
      <c r="B37" s="24" t="s">
        <v>47</v>
      </c>
      <c r="C37" s="23"/>
      <c r="D37" s="21"/>
      <c r="E37" s="21"/>
      <c r="F37" s="20"/>
      <c r="G37" s="22"/>
      <c r="H37" s="21"/>
      <c r="I37" s="21"/>
      <c r="J37" s="22"/>
      <c r="K37" s="21"/>
      <c r="L37" s="21"/>
      <c r="M37" s="22"/>
      <c r="N37" s="21"/>
      <c r="O37" s="21"/>
      <c r="P37" s="22"/>
      <c r="Q37" s="21"/>
      <c r="R37" s="21"/>
      <c r="S37" s="22"/>
      <c r="T37" s="21"/>
      <c r="U37" s="21"/>
      <c r="V37" s="20"/>
      <c r="W37" s="3"/>
    </row>
    <row r="38" spans="1:23">
      <c r="A38" s="11"/>
      <c r="B38" s="36" t="s">
        <v>5</v>
      </c>
      <c r="C38" s="40">
        <f>G38+J38+M38+P38+S38</f>
        <v>40457</v>
      </c>
      <c r="D38" s="36">
        <f>H38+K38+N38+Q38+T38</f>
        <v>40457</v>
      </c>
      <c r="E38" s="36">
        <f>I38+L38+O38+R38+U38</f>
        <v>35338</v>
      </c>
      <c r="F38" s="33">
        <f>E38/C38*100</f>
        <v>87.347059841312998</v>
      </c>
      <c r="G38" s="40">
        <f>G41</f>
        <v>12500</v>
      </c>
      <c r="H38" s="36">
        <f>H41</f>
        <v>12500</v>
      </c>
      <c r="I38" s="122">
        <f>I41</f>
        <v>11580</v>
      </c>
      <c r="J38" s="40"/>
      <c r="K38" s="36"/>
      <c r="L38" s="36"/>
      <c r="M38" s="40">
        <f t="shared" ref="M38:R38" si="7">M41</f>
        <v>12500</v>
      </c>
      <c r="N38" s="36">
        <f t="shared" si="7"/>
        <v>12500</v>
      </c>
      <c r="O38" s="36">
        <f t="shared" si="7"/>
        <v>12300</v>
      </c>
      <c r="P38" s="40">
        <f t="shared" si="7"/>
        <v>8357</v>
      </c>
      <c r="Q38" s="36">
        <f t="shared" si="7"/>
        <v>8357</v>
      </c>
      <c r="R38" s="36">
        <f t="shared" si="7"/>
        <v>4500</v>
      </c>
      <c r="S38" s="40">
        <v>7100</v>
      </c>
      <c r="T38" s="36">
        <f>S38</f>
        <v>7100</v>
      </c>
      <c r="U38" s="36">
        <v>6958</v>
      </c>
      <c r="V38" s="33">
        <f>U38/S38*100</f>
        <v>98</v>
      </c>
      <c r="W38" s="3"/>
    </row>
    <row r="39" spans="1:23">
      <c r="A39" s="11"/>
      <c r="B39" s="9" t="s">
        <v>4</v>
      </c>
      <c r="C39" s="10"/>
      <c r="D39" s="9"/>
      <c r="E39" s="9"/>
      <c r="F39" s="11"/>
      <c r="G39" s="10"/>
      <c r="H39" s="9"/>
      <c r="I39" s="104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1"/>
      <c r="W39" s="3"/>
    </row>
    <row r="40" spans="1:23" ht="15.75">
      <c r="A40" s="128"/>
      <c r="B40" s="19" t="s">
        <v>0</v>
      </c>
      <c r="C40" s="10">
        <f t="shared" ref="C40:E41" si="8">G40+J40+M40+P40+S40</f>
        <v>40457</v>
      </c>
      <c r="D40" s="9">
        <f t="shared" si="8"/>
        <v>40457</v>
      </c>
      <c r="E40" s="9">
        <f t="shared" si="8"/>
        <v>35338</v>
      </c>
      <c r="F40" s="11">
        <f>E40/C40*100</f>
        <v>87.347059841312998</v>
      </c>
      <c r="G40" s="10">
        <v>12500</v>
      </c>
      <c r="H40" s="9">
        <f>G40</f>
        <v>12500</v>
      </c>
      <c r="I40" s="104">
        <v>11580</v>
      </c>
      <c r="J40" s="10"/>
      <c r="K40" s="9"/>
      <c r="L40" s="9"/>
      <c r="M40" s="10">
        <v>12500</v>
      </c>
      <c r="N40" s="9">
        <f>M40</f>
        <v>12500</v>
      </c>
      <c r="O40" s="9">
        <v>12300</v>
      </c>
      <c r="P40" s="10">
        <v>8357</v>
      </c>
      <c r="Q40" s="9">
        <f>P40</f>
        <v>8357</v>
      </c>
      <c r="R40" s="12">
        <v>4500</v>
      </c>
      <c r="S40" s="30">
        <v>7100</v>
      </c>
      <c r="T40" s="25">
        <f>S40</f>
        <v>7100</v>
      </c>
      <c r="U40" s="25">
        <v>6958</v>
      </c>
      <c r="V40" s="11">
        <f>U40/S40*100</f>
        <v>98</v>
      </c>
      <c r="W40" s="3"/>
    </row>
    <row r="41" spans="1:23" ht="31.5">
      <c r="A41" s="128"/>
      <c r="B41" s="12" t="s">
        <v>28</v>
      </c>
      <c r="C41" s="10">
        <f t="shared" si="8"/>
        <v>40457</v>
      </c>
      <c r="D41" s="9">
        <f t="shared" si="8"/>
        <v>40457</v>
      </c>
      <c r="E41" s="9">
        <f t="shared" si="8"/>
        <v>35338</v>
      </c>
      <c r="F41" s="11">
        <f>E41/C41*100</f>
        <v>87.347059841312998</v>
      </c>
      <c r="G41" s="10">
        <v>12500</v>
      </c>
      <c r="H41" s="9">
        <f>G41</f>
        <v>12500</v>
      </c>
      <c r="I41" s="104">
        <v>11580</v>
      </c>
      <c r="J41" s="10"/>
      <c r="K41" s="9"/>
      <c r="L41" s="9"/>
      <c r="M41" s="10">
        <v>12500</v>
      </c>
      <c r="N41" s="9">
        <f>M41</f>
        <v>12500</v>
      </c>
      <c r="O41" s="9">
        <v>12300</v>
      </c>
      <c r="P41" s="10">
        <v>8357</v>
      </c>
      <c r="Q41" s="9">
        <f>P41</f>
        <v>8357</v>
      </c>
      <c r="R41" s="12">
        <v>4500</v>
      </c>
      <c r="S41" s="30">
        <v>7100</v>
      </c>
      <c r="T41" s="25">
        <f>S41</f>
        <v>7100</v>
      </c>
      <c r="U41" s="25">
        <v>6958</v>
      </c>
      <c r="V41" s="11">
        <f>U41/S41*100</f>
        <v>98</v>
      </c>
      <c r="W41" s="3"/>
    </row>
    <row r="42" spans="1:23" ht="110.25">
      <c r="A42" s="129" t="s">
        <v>78</v>
      </c>
      <c r="B42" s="24" t="s">
        <v>46</v>
      </c>
      <c r="C42" s="23"/>
      <c r="D42" s="21"/>
      <c r="E42" s="21"/>
      <c r="F42" s="20"/>
      <c r="G42" s="22"/>
      <c r="H42" s="21"/>
      <c r="I42" s="21"/>
      <c r="J42" s="22"/>
      <c r="K42" s="21"/>
      <c r="L42" s="21"/>
      <c r="M42" s="22"/>
      <c r="N42" s="21"/>
      <c r="O42" s="21"/>
      <c r="P42" s="22"/>
      <c r="Q42" s="21"/>
      <c r="R42" s="21"/>
      <c r="S42" s="22"/>
      <c r="T42" s="21"/>
      <c r="U42" s="21"/>
      <c r="V42" s="20"/>
      <c r="W42" s="3"/>
    </row>
    <row r="43" spans="1:23">
      <c r="A43" s="11"/>
      <c r="B43" s="36" t="s">
        <v>5</v>
      </c>
      <c r="C43" s="40">
        <f>G43+J43+M43+P43+S43</f>
        <v>46429.5</v>
      </c>
      <c r="D43" s="36">
        <f>H43+K43+N43+Q43+T43</f>
        <v>46429.5</v>
      </c>
      <c r="E43" s="36">
        <f>I43+L43+O43+R43+U43</f>
        <v>37260.01</v>
      </c>
      <c r="F43" s="33">
        <f>E43/C43*100</f>
        <v>80.250724216284908</v>
      </c>
      <c r="G43" s="40">
        <f t="shared" ref="G43:R43" si="9">G46</f>
        <v>8000</v>
      </c>
      <c r="H43" s="36">
        <f t="shared" si="9"/>
        <v>8000</v>
      </c>
      <c r="I43" s="36">
        <f t="shared" si="9"/>
        <v>7715.58</v>
      </c>
      <c r="J43" s="40">
        <f t="shared" si="9"/>
        <v>9718.5</v>
      </c>
      <c r="K43" s="36">
        <f t="shared" si="9"/>
        <v>9718.5</v>
      </c>
      <c r="L43" s="36">
        <f t="shared" si="9"/>
        <v>6867.6</v>
      </c>
      <c r="M43" s="40">
        <f t="shared" si="9"/>
        <v>10180</v>
      </c>
      <c r="N43" s="36">
        <f t="shared" si="9"/>
        <v>10180</v>
      </c>
      <c r="O43" s="36">
        <f t="shared" si="9"/>
        <v>9370.36</v>
      </c>
      <c r="P43" s="40">
        <f t="shared" si="9"/>
        <v>11231</v>
      </c>
      <c r="Q43" s="36">
        <f t="shared" si="9"/>
        <v>11231</v>
      </c>
      <c r="R43" s="36">
        <f t="shared" si="9"/>
        <v>11025.42</v>
      </c>
      <c r="S43" s="40">
        <v>7300</v>
      </c>
      <c r="T43" s="36">
        <v>7300</v>
      </c>
      <c r="U43" s="36">
        <v>2281.0500000000002</v>
      </c>
      <c r="V43" s="33">
        <f>U43/S43*100</f>
        <v>31.247260273972604</v>
      </c>
      <c r="W43" s="3"/>
    </row>
    <row r="44" spans="1:23">
      <c r="A44" s="11"/>
      <c r="B44" s="9" t="s">
        <v>4</v>
      </c>
      <c r="C44" s="10"/>
      <c r="D44" s="9"/>
      <c r="E44" s="9"/>
      <c r="F44" s="11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1"/>
      <c r="W44" s="3"/>
    </row>
    <row r="45" spans="1:23" ht="15.75">
      <c r="A45" s="128"/>
      <c r="B45" s="19" t="s">
        <v>0</v>
      </c>
      <c r="C45" s="10">
        <f t="shared" ref="C45:E46" si="10">G45+J45+M45+P45+S45</f>
        <v>46429.5</v>
      </c>
      <c r="D45" s="9">
        <f t="shared" si="10"/>
        <v>46429.5</v>
      </c>
      <c r="E45" s="9">
        <f t="shared" si="10"/>
        <v>37260.01</v>
      </c>
      <c r="F45" s="11">
        <f>E45/C45*100</f>
        <v>80.250724216284908</v>
      </c>
      <c r="G45" s="10">
        <v>8000</v>
      </c>
      <c r="H45" s="9">
        <f>G45</f>
        <v>8000</v>
      </c>
      <c r="I45" s="9">
        <v>7715.58</v>
      </c>
      <c r="J45" s="10">
        <v>9718.5</v>
      </c>
      <c r="K45" s="9">
        <f>J45</f>
        <v>9718.5</v>
      </c>
      <c r="L45" s="9">
        <v>6867.6</v>
      </c>
      <c r="M45" s="10">
        <v>10180</v>
      </c>
      <c r="N45" s="9">
        <f>M45</f>
        <v>10180</v>
      </c>
      <c r="O45" s="9">
        <v>9370.36</v>
      </c>
      <c r="P45" s="10">
        <v>11231</v>
      </c>
      <c r="Q45" s="9">
        <f>P45</f>
        <v>11231</v>
      </c>
      <c r="R45" s="25">
        <v>11025.42</v>
      </c>
      <c r="S45" s="18">
        <v>7300</v>
      </c>
      <c r="T45" s="12">
        <v>7300</v>
      </c>
      <c r="U45" s="12">
        <v>2281.0500000000002</v>
      </c>
      <c r="V45" s="11">
        <f>U45/S45*100</f>
        <v>31.247260273972604</v>
      </c>
      <c r="W45" s="3"/>
    </row>
    <row r="46" spans="1:23" ht="31.5">
      <c r="A46" s="128"/>
      <c r="B46" s="12" t="s">
        <v>28</v>
      </c>
      <c r="C46" s="10">
        <f t="shared" si="10"/>
        <v>46429.5</v>
      </c>
      <c r="D46" s="9">
        <f t="shared" si="10"/>
        <v>46429.5</v>
      </c>
      <c r="E46" s="9">
        <f t="shared" si="10"/>
        <v>37260.01</v>
      </c>
      <c r="F46" s="11">
        <f>E46/C46*100</f>
        <v>80.250724216284908</v>
      </c>
      <c r="G46" s="10">
        <v>8000</v>
      </c>
      <c r="H46" s="9">
        <f>G46</f>
        <v>8000</v>
      </c>
      <c r="I46" s="9">
        <v>7715.58</v>
      </c>
      <c r="J46" s="10">
        <v>9718.5</v>
      </c>
      <c r="K46" s="9">
        <f>J46</f>
        <v>9718.5</v>
      </c>
      <c r="L46" s="9">
        <v>6867.6</v>
      </c>
      <c r="M46" s="10">
        <v>10180</v>
      </c>
      <c r="N46" s="9">
        <f>M46</f>
        <v>10180</v>
      </c>
      <c r="O46" s="9">
        <v>9370.36</v>
      </c>
      <c r="P46" s="10">
        <v>11231</v>
      </c>
      <c r="Q46" s="9">
        <f>P46</f>
        <v>11231</v>
      </c>
      <c r="R46" s="25">
        <v>11025.42</v>
      </c>
      <c r="S46" s="18">
        <v>7300</v>
      </c>
      <c r="T46" s="12">
        <v>7300</v>
      </c>
      <c r="U46" s="12">
        <v>2281.0500000000002</v>
      </c>
      <c r="V46" s="11">
        <f>U46/S46*100</f>
        <v>31.247260273972604</v>
      </c>
      <c r="W46" s="3"/>
    </row>
    <row r="47" spans="1:23" ht="110.25">
      <c r="A47" s="129" t="s">
        <v>79</v>
      </c>
      <c r="B47" s="24" t="s">
        <v>45</v>
      </c>
      <c r="C47" s="23"/>
      <c r="D47" s="21"/>
      <c r="E47" s="21"/>
      <c r="F47" s="20"/>
      <c r="G47" s="22"/>
      <c r="H47" s="21"/>
      <c r="I47" s="21"/>
      <c r="J47" s="22"/>
      <c r="K47" s="21"/>
      <c r="L47" s="21"/>
      <c r="M47" s="22"/>
      <c r="N47" s="21"/>
      <c r="O47" s="21"/>
      <c r="P47" s="22"/>
      <c r="Q47" s="21"/>
      <c r="R47" s="21"/>
      <c r="S47" s="22"/>
      <c r="T47" s="21"/>
      <c r="U47" s="21"/>
      <c r="V47" s="20"/>
      <c r="W47" s="3"/>
    </row>
    <row r="48" spans="1:23">
      <c r="A48" s="11"/>
      <c r="B48" s="36" t="s">
        <v>5</v>
      </c>
      <c r="C48" s="40">
        <f>G48+J48+M48+P48+S48</f>
        <v>65746</v>
      </c>
      <c r="D48" s="36">
        <f>H48+K48+N48+Q48+T48</f>
        <v>65746</v>
      </c>
      <c r="E48" s="36">
        <f>I48+L48+O48+R48+U48</f>
        <v>58963.740000000005</v>
      </c>
      <c r="F48" s="33">
        <f>E48/C48*100</f>
        <v>89.684148085054616</v>
      </c>
      <c r="G48" s="40">
        <f t="shared" ref="G48:R48" si="11">G51</f>
        <v>5000</v>
      </c>
      <c r="H48" s="36">
        <f t="shared" si="11"/>
        <v>5000</v>
      </c>
      <c r="I48" s="36">
        <f t="shared" si="11"/>
        <v>4998.97</v>
      </c>
      <c r="J48" s="40">
        <f t="shared" si="11"/>
        <v>7161</v>
      </c>
      <c r="K48" s="36">
        <f t="shared" si="11"/>
        <v>7161</v>
      </c>
      <c r="L48" s="36">
        <f t="shared" si="11"/>
        <v>6081.29</v>
      </c>
      <c r="M48" s="40">
        <f t="shared" si="11"/>
        <v>13743</v>
      </c>
      <c r="N48" s="36">
        <f t="shared" si="11"/>
        <v>13743</v>
      </c>
      <c r="O48" s="36">
        <f t="shared" si="11"/>
        <v>11266.11</v>
      </c>
      <c r="P48" s="40">
        <f t="shared" si="11"/>
        <v>16336</v>
      </c>
      <c r="Q48" s="36">
        <f t="shared" si="11"/>
        <v>16336</v>
      </c>
      <c r="R48" s="36">
        <f t="shared" si="11"/>
        <v>16742.53</v>
      </c>
      <c r="S48" s="40">
        <v>23506</v>
      </c>
      <c r="T48" s="36">
        <v>23506</v>
      </c>
      <c r="U48" s="36">
        <f>U51</f>
        <v>19874.84</v>
      </c>
      <c r="V48" s="33">
        <f>U48/S48*100</f>
        <v>84.552199438441249</v>
      </c>
      <c r="W48" s="3"/>
    </row>
    <row r="49" spans="1:23">
      <c r="A49" s="11"/>
      <c r="B49" s="9" t="s">
        <v>4</v>
      </c>
      <c r="C49" s="10"/>
      <c r="D49" s="9"/>
      <c r="E49" s="9"/>
      <c r="F49" s="11"/>
      <c r="G49" s="10"/>
      <c r="H49" s="9"/>
      <c r="I49" s="9"/>
      <c r="J49" s="10"/>
      <c r="K49" s="9"/>
      <c r="L49" s="9"/>
      <c r="M49" s="10"/>
      <c r="N49" s="9"/>
      <c r="O49" s="9"/>
      <c r="P49" s="10"/>
      <c r="Q49" s="9"/>
      <c r="R49" s="9"/>
      <c r="S49" s="10"/>
      <c r="T49" s="9"/>
      <c r="U49" s="9"/>
      <c r="V49" s="11"/>
      <c r="W49" s="3"/>
    </row>
    <row r="50" spans="1:23" ht="15.75">
      <c r="A50" s="128"/>
      <c r="B50" s="19" t="s">
        <v>0</v>
      </c>
      <c r="C50" s="10">
        <f t="shared" ref="C50:E51" si="12">G50+J50+M50+P50+S50</f>
        <v>65746</v>
      </c>
      <c r="D50" s="9">
        <f t="shared" si="12"/>
        <v>65746</v>
      </c>
      <c r="E50" s="9">
        <f t="shared" si="12"/>
        <v>58963.740000000005</v>
      </c>
      <c r="F50" s="11">
        <f>E50/C50*100</f>
        <v>89.684148085054616</v>
      </c>
      <c r="G50" s="10">
        <v>5000</v>
      </c>
      <c r="H50" s="9">
        <f>G50</f>
        <v>5000</v>
      </c>
      <c r="I50" s="9">
        <v>4998.97</v>
      </c>
      <c r="J50" s="10">
        <v>7161</v>
      </c>
      <c r="K50" s="9">
        <f>J50</f>
        <v>7161</v>
      </c>
      <c r="L50" s="9">
        <v>6081.29</v>
      </c>
      <c r="M50" s="10">
        <v>13743</v>
      </c>
      <c r="N50" s="9">
        <f>M50</f>
        <v>13743</v>
      </c>
      <c r="O50" s="9">
        <v>11266.11</v>
      </c>
      <c r="P50" s="10">
        <v>16336</v>
      </c>
      <c r="Q50" s="9">
        <f>P50</f>
        <v>16336</v>
      </c>
      <c r="R50" s="12">
        <v>16742.53</v>
      </c>
      <c r="S50" s="18">
        <v>23506</v>
      </c>
      <c r="T50" s="12">
        <v>23506</v>
      </c>
      <c r="U50" s="12">
        <v>19874.84</v>
      </c>
      <c r="V50" s="11">
        <f>U50/S50*100</f>
        <v>84.552199438441249</v>
      </c>
      <c r="W50" s="3"/>
    </row>
    <row r="51" spans="1:23" ht="31.5">
      <c r="A51" s="128"/>
      <c r="B51" s="12" t="s">
        <v>28</v>
      </c>
      <c r="C51" s="10">
        <f t="shared" si="12"/>
        <v>65746</v>
      </c>
      <c r="D51" s="9">
        <f t="shared" si="12"/>
        <v>65746</v>
      </c>
      <c r="E51" s="9">
        <f t="shared" si="12"/>
        <v>58963.740000000005</v>
      </c>
      <c r="F51" s="11">
        <f>E51/C51*100</f>
        <v>89.684148085054616</v>
      </c>
      <c r="G51" s="10">
        <v>5000</v>
      </c>
      <c r="H51" s="9">
        <f>G51</f>
        <v>5000</v>
      </c>
      <c r="I51" s="9">
        <v>4998.97</v>
      </c>
      <c r="J51" s="10">
        <v>7161</v>
      </c>
      <c r="K51" s="9">
        <f>J51</f>
        <v>7161</v>
      </c>
      <c r="L51" s="9">
        <v>6081.29</v>
      </c>
      <c r="M51" s="10">
        <v>13743</v>
      </c>
      <c r="N51" s="9">
        <f>M51</f>
        <v>13743</v>
      </c>
      <c r="O51" s="9">
        <v>11266.11</v>
      </c>
      <c r="P51" s="10">
        <v>16336</v>
      </c>
      <c r="Q51" s="9">
        <f>P51</f>
        <v>16336</v>
      </c>
      <c r="R51" s="12">
        <v>16742.53</v>
      </c>
      <c r="S51" s="18">
        <v>23506</v>
      </c>
      <c r="T51" s="12">
        <v>23506</v>
      </c>
      <c r="U51" s="12">
        <v>19874.84</v>
      </c>
      <c r="V51" s="11">
        <f>U51/S51*100</f>
        <v>84.552199438441249</v>
      </c>
      <c r="W51" s="3"/>
    </row>
    <row r="52" spans="1:23" ht="31.5">
      <c r="A52" s="129" t="s">
        <v>80</v>
      </c>
      <c r="B52" s="24" t="s">
        <v>44</v>
      </c>
      <c r="C52" s="23"/>
      <c r="D52" s="21"/>
      <c r="E52" s="21"/>
      <c r="F52" s="20"/>
      <c r="G52" s="22"/>
      <c r="H52" s="21"/>
      <c r="I52" s="21"/>
      <c r="J52" s="22"/>
      <c r="K52" s="21"/>
      <c r="L52" s="21"/>
      <c r="M52" s="22"/>
      <c r="N52" s="21"/>
      <c r="O52" s="105"/>
      <c r="P52" s="22"/>
      <c r="Q52" s="21"/>
      <c r="R52" s="21"/>
      <c r="S52" s="22"/>
      <c r="T52" s="21"/>
      <c r="U52" s="21"/>
      <c r="V52" s="20"/>
      <c r="W52" s="3"/>
    </row>
    <row r="53" spans="1:23">
      <c r="A53" s="11"/>
      <c r="B53" s="36" t="s">
        <v>5</v>
      </c>
      <c r="C53" s="40">
        <f>G53+J53+M53+P53+S53</f>
        <v>35383.5</v>
      </c>
      <c r="D53" s="36">
        <f>H53+K53+N53+Q53+T53</f>
        <v>35383.5</v>
      </c>
      <c r="E53" s="36">
        <f>I53+L53+O53+R53+U53</f>
        <v>16783.349999999999</v>
      </c>
      <c r="F53" s="33">
        <f>E53/C53*100</f>
        <v>47.432701682987826</v>
      </c>
      <c r="G53" s="40">
        <f t="shared" ref="G53:O53" si="13">G56</f>
        <v>7000</v>
      </c>
      <c r="H53" s="36">
        <f t="shared" si="13"/>
        <v>7000</v>
      </c>
      <c r="I53" s="36">
        <f t="shared" si="13"/>
        <v>4908.8500000000004</v>
      </c>
      <c r="J53" s="40">
        <f t="shared" si="13"/>
        <v>16167.5</v>
      </c>
      <c r="K53" s="36">
        <f t="shared" si="13"/>
        <v>16167.5</v>
      </c>
      <c r="L53" s="36">
        <f t="shared" si="13"/>
        <v>8154.95</v>
      </c>
      <c r="M53" s="40">
        <f t="shared" si="13"/>
        <v>12216</v>
      </c>
      <c r="N53" s="36">
        <f t="shared" si="13"/>
        <v>12216</v>
      </c>
      <c r="O53" s="122">
        <f t="shared" si="13"/>
        <v>3719.55</v>
      </c>
      <c r="P53" s="10"/>
      <c r="Q53" s="9"/>
      <c r="R53" s="9"/>
      <c r="S53" s="10"/>
      <c r="T53" s="9"/>
      <c r="U53" s="9"/>
      <c r="V53" s="11"/>
      <c r="W53" s="3"/>
    </row>
    <row r="54" spans="1:23">
      <c r="A54" s="11"/>
      <c r="B54" s="9" t="s">
        <v>4</v>
      </c>
      <c r="C54" s="10"/>
      <c r="D54" s="9"/>
      <c r="E54" s="9"/>
      <c r="F54" s="11"/>
      <c r="G54" s="10"/>
      <c r="H54" s="9"/>
      <c r="I54" s="9"/>
      <c r="J54" s="10"/>
      <c r="K54" s="9"/>
      <c r="L54" s="9"/>
      <c r="M54" s="10"/>
      <c r="N54" s="9"/>
      <c r="O54" s="104"/>
      <c r="P54" s="10"/>
      <c r="Q54" s="9"/>
      <c r="R54" s="9"/>
      <c r="S54" s="10"/>
      <c r="T54" s="9"/>
      <c r="U54" s="9"/>
      <c r="V54" s="11"/>
      <c r="W54" s="3"/>
    </row>
    <row r="55" spans="1:23" ht="15.75">
      <c r="A55" s="128"/>
      <c r="B55" s="19" t="s">
        <v>0</v>
      </c>
      <c r="C55" s="10">
        <f t="shared" ref="C55:E56" si="14">G55+J55+M55+P55+S55</f>
        <v>35383.5</v>
      </c>
      <c r="D55" s="9">
        <f t="shared" si="14"/>
        <v>35383.5</v>
      </c>
      <c r="E55" s="9">
        <f t="shared" si="14"/>
        <v>16783.349999999999</v>
      </c>
      <c r="F55" s="11">
        <f>E55/C55*100</f>
        <v>47.432701682987826</v>
      </c>
      <c r="G55" s="10">
        <v>7000</v>
      </c>
      <c r="H55" s="9">
        <f>G55</f>
        <v>7000</v>
      </c>
      <c r="I55" s="9">
        <v>4908.8500000000004</v>
      </c>
      <c r="J55" s="10">
        <v>16167.5</v>
      </c>
      <c r="K55" s="9">
        <f>J55</f>
        <v>16167.5</v>
      </c>
      <c r="L55" s="9">
        <v>8154.95</v>
      </c>
      <c r="M55" s="10">
        <v>12216</v>
      </c>
      <c r="N55" s="9">
        <f>M55</f>
        <v>12216</v>
      </c>
      <c r="O55" s="104">
        <v>3719.55</v>
      </c>
      <c r="P55" s="10"/>
      <c r="Q55" s="9"/>
      <c r="R55" s="12"/>
      <c r="S55" s="18"/>
      <c r="T55" s="12"/>
      <c r="U55" s="12"/>
      <c r="V55" s="11"/>
      <c r="W55" s="3"/>
    </row>
    <row r="56" spans="1:23" ht="31.5">
      <c r="A56" s="128"/>
      <c r="B56" s="12" t="s">
        <v>28</v>
      </c>
      <c r="C56" s="10">
        <f t="shared" si="14"/>
        <v>35383.5</v>
      </c>
      <c r="D56" s="9">
        <f t="shared" si="14"/>
        <v>35383.5</v>
      </c>
      <c r="E56" s="9">
        <f t="shared" si="14"/>
        <v>16783.349999999999</v>
      </c>
      <c r="F56" s="11">
        <f>E56/C56*100</f>
        <v>47.432701682987826</v>
      </c>
      <c r="G56" s="10">
        <v>7000</v>
      </c>
      <c r="H56" s="9">
        <f>G56</f>
        <v>7000</v>
      </c>
      <c r="I56" s="9">
        <v>4908.8500000000004</v>
      </c>
      <c r="J56" s="10">
        <v>16167.5</v>
      </c>
      <c r="K56" s="9">
        <f>J56</f>
        <v>16167.5</v>
      </c>
      <c r="L56" s="9">
        <v>8154.95</v>
      </c>
      <c r="M56" s="10">
        <v>12216</v>
      </c>
      <c r="N56" s="9">
        <f>M56</f>
        <v>12216</v>
      </c>
      <c r="O56" s="104">
        <v>3719.55</v>
      </c>
      <c r="P56" s="10"/>
      <c r="Q56" s="9"/>
      <c r="R56" s="12"/>
      <c r="S56" s="18"/>
      <c r="T56" s="12"/>
      <c r="U56" s="12"/>
      <c r="V56" s="11"/>
      <c r="W56" s="3"/>
    </row>
    <row r="57" spans="1:23" ht="63">
      <c r="A57" s="129" t="s">
        <v>81</v>
      </c>
      <c r="B57" s="24" t="s">
        <v>43</v>
      </c>
      <c r="C57" s="23"/>
      <c r="D57" s="21"/>
      <c r="E57" s="21"/>
      <c r="F57" s="20"/>
      <c r="G57" s="22"/>
      <c r="H57" s="21"/>
      <c r="I57" s="21"/>
      <c r="J57" s="22"/>
      <c r="K57" s="21"/>
      <c r="L57" s="21"/>
      <c r="M57" s="22"/>
      <c r="N57" s="21"/>
      <c r="O57" s="21"/>
      <c r="P57" s="22"/>
      <c r="Q57" s="21"/>
      <c r="R57" s="21"/>
      <c r="S57" s="22"/>
      <c r="T57" s="21"/>
      <c r="U57" s="21"/>
      <c r="V57" s="20"/>
      <c r="W57" s="3"/>
    </row>
    <row r="58" spans="1:23">
      <c r="A58" s="11"/>
      <c r="B58" s="36" t="s">
        <v>5</v>
      </c>
      <c r="C58" s="40">
        <f>G58+J58+M58+P58+S58</f>
        <v>23836</v>
      </c>
      <c r="D58" s="36">
        <f>H58+K58+N58+Q58+T58</f>
        <v>23836</v>
      </c>
      <c r="E58" s="36">
        <f>I58+L58+O58+R58+U58</f>
        <v>15491.72</v>
      </c>
      <c r="F58" s="33">
        <f>E58/C58*100</f>
        <v>64.992951837556632</v>
      </c>
      <c r="G58" s="40">
        <f>G61</f>
        <v>0</v>
      </c>
      <c r="H58" s="36">
        <f>H61</f>
        <v>0</v>
      </c>
      <c r="I58" s="36"/>
      <c r="J58" s="40">
        <f>J61</f>
        <v>0</v>
      </c>
      <c r="K58" s="36">
        <f>K61</f>
        <v>0</v>
      </c>
      <c r="L58" s="36"/>
      <c r="M58" s="40">
        <f>M61</f>
        <v>0</v>
      </c>
      <c r="N58" s="36">
        <f>N61</f>
        <v>0</v>
      </c>
      <c r="O58" s="36"/>
      <c r="P58" s="40">
        <v>9336</v>
      </c>
      <c r="Q58" s="36">
        <f>Q61</f>
        <v>9336</v>
      </c>
      <c r="R58" s="122">
        <f>R61</f>
        <v>2629.72</v>
      </c>
      <c r="S58" s="40">
        <f>S61</f>
        <v>14500</v>
      </c>
      <c r="T58" s="36">
        <f>T61</f>
        <v>14500</v>
      </c>
      <c r="U58" s="36">
        <f>U61</f>
        <v>12862</v>
      </c>
      <c r="V58" s="33">
        <f>U58/S58*100</f>
        <v>88.703448275862073</v>
      </c>
      <c r="W58" s="3"/>
    </row>
    <row r="59" spans="1:23">
      <c r="A59" s="11"/>
      <c r="B59" s="9" t="s">
        <v>4</v>
      </c>
      <c r="C59" s="10"/>
      <c r="D59" s="9"/>
      <c r="E59" s="9"/>
      <c r="F59" s="11"/>
      <c r="G59" s="10"/>
      <c r="H59" s="9"/>
      <c r="I59" s="9"/>
      <c r="J59" s="10"/>
      <c r="K59" s="9"/>
      <c r="L59" s="9"/>
      <c r="M59" s="10"/>
      <c r="N59" s="9"/>
      <c r="O59" s="9"/>
      <c r="P59" s="10"/>
      <c r="Q59" s="9"/>
      <c r="R59" s="104"/>
      <c r="S59" s="10"/>
      <c r="T59" s="9"/>
      <c r="U59" s="9"/>
      <c r="V59" s="11"/>
      <c r="W59" s="3"/>
    </row>
    <row r="60" spans="1:23" ht="15.75">
      <c r="A60" s="128"/>
      <c r="B60" s="19" t="s">
        <v>0</v>
      </c>
      <c r="C60" s="10">
        <f t="shared" ref="C60:E61" si="15">G60+J60+M60+P60+S60</f>
        <v>23836</v>
      </c>
      <c r="D60" s="9">
        <f t="shared" si="15"/>
        <v>23836</v>
      </c>
      <c r="E60" s="9">
        <f t="shared" si="15"/>
        <v>15491.72</v>
      </c>
      <c r="F60" s="11">
        <f>E60/C60*100</f>
        <v>64.992951837556632</v>
      </c>
      <c r="G60" s="10">
        <v>0</v>
      </c>
      <c r="H60" s="9">
        <f>G60</f>
        <v>0</v>
      </c>
      <c r="I60" s="9"/>
      <c r="J60" s="10">
        <v>0</v>
      </c>
      <c r="K60" s="9">
        <f>J60</f>
        <v>0</v>
      </c>
      <c r="L60" s="9"/>
      <c r="M60" s="10">
        <v>0</v>
      </c>
      <c r="N60" s="9">
        <f>M60</f>
        <v>0</v>
      </c>
      <c r="O60" s="9"/>
      <c r="P60" s="10">
        <v>9336</v>
      </c>
      <c r="Q60" s="9">
        <f>P60</f>
        <v>9336</v>
      </c>
      <c r="R60" s="106">
        <v>2629.72</v>
      </c>
      <c r="S60" s="18">
        <v>14500</v>
      </c>
      <c r="T60" s="12">
        <f>S60</f>
        <v>14500</v>
      </c>
      <c r="U60" s="12">
        <v>12862</v>
      </c>
      <c r="V60" s="11">
        <f>U60/S60*100</f>
        <v>88.703448275862073</v>
      </c>
      <c r="W60" s="3"/>
    </row>
    <row r="61" spans="1:23" ht="31.5">
      <c r="A61" s="128"/>
      <c r="B61" s="12" t="s">
        <v>28</v>
      </c>
      <c r="C61" s="10">
        <f t="shared" si="15"/>
        <v>23836</v>
      </c>
      <c r="D61" s="9">
        <f t="shared" si="15"/>
        <v>23836</v>
      </c>
      <c r="E61" s="9">
        <f t="shared" si="15"/>
        <v>15491.72</v>
      </c>
      <c r="F61" s="11">
        <f>E61/C61*100</f>
        <v>64.992951837556632</v>
      </c>
      <c r="G61" s="10">
        <v>0</v>
      </c>
      <c r="H61" s="9">
        <f>G61</f>
        <v>0</v>
      </c>
      <c r="I61" s="9"/>
      <c r="J61" s="10">
        <v>0</v>
      </c>
      <c r="K61" s="9">
        <f>J61</f>
        <v>0</v>
      </c>
      <c r="L61" s="9"/>
      <c r="M61" s="10">
        <v>0</v>
      </c>
      <c r="N61" s="9">
        <f>M61</f>
        <v>0</v>
      </c>
      <c r="O61" s="9"/>
      <c r="P61" s="10">
        <v>9336</v>
      </c>
      <c r="Q61" s="9">
        <f>P61</f>
        <v>9336</v>
      </c>
      <c r="R61" s="106">
        <v>2629.72</v>
      </c>
      <c r="S61" s="18">
        <v>14500</v>
      </c>
      <c r="T61" s="12">
        <f>S61</f>
        <v>14500</v>
      </c>
      <c r="U61" s="12">
        <v>12862</v>
      </c>
      <c r="V61" s="11">
        <f>U61/S61*100</f>
        <v>88.703448275862073</v>
      </c>
      <c r="W61" s="3"/>
    </row>
    <row r="62" spans="1:23" ht="78.75">
      <c r="A62" s="129" t="s">
        <v>82</v>
      </c>
      <c r="B62" s="24" t="s">
        <v>42</v>
      </c>
      <c r="C62" s="23"/>
      <c r="D62" s="21"/>
      <c r="E62" s="21"/>
      <c r="F62" s="20"/>
      <c r="G62" s="22"/>
      <c r="H62" s="21"/>
      <c r="I62" s="21"/>
      <c r="J62" s="22"/>
      <c r="K62" s="21"/>
      <c r="L62" s="21"/>
      <c r="M62" s="22"/>
      <c r="N62" s="21"/>
      <c r="O62" s="21"/>
      <c r="P62" s="22"/>
      <c r="Q62" s="21"/>
      <c r="R62" s="21"/>
      <c r="S62" s="22"/>
      <c r="T62" s="21"/>
      <c r="U62" s="21"/>
      <c r="V62" s="20"/>
      <c r="W62" s="3"/>
    </row>
    <row r="63" spans="1:23">
      <c r="A63" s="11"/>
      <c r="B63" s="9" t="s">
        <v>5</v>
      </c>
      <c r="C63" s="10"/>
      <c r="D63" s="9"/>
      <c r="E63" s="9"/>
      <c r="F63" s="11"/>
      <c r="G63" s="10"/>
      <c r="H63" s="9"/>
      <c r="I63" s="9"/>
      <c r="J63" s="10"/>
      <c r="K63" s="9"/>
      <c r="L63" s="9"/>
      <c r="M63" s="10"/>
      <c r="N63" s="9"/>
      <c r="O63" s="9"/>
      <c r="P63" s="10"/>
      <c r="Q63" s="9"/>
      <c r="R63" s="9"/>
      <c r="S63" s="10"/>
      <c r="T63" s="9"/>
      <c r="U63" s="9"/>
      <c r="V63" s="11"/>
      <c r="W63" s="3"/>
    </row>
    <row r="64" spans="1:23">
      <c r="A64" s="11"/>
      <c r="B64" s="9" t="s">
        <v>4</v>
      </c>
      <c r="C64" s="10"/>
      <c r="D64" s="9"/>
      <c r="E64" s="9"/>
      <c r="F64" s="11"/>
      <c r="G64" s="10"/>
      <c r="H64" s="9"/>
      <c r="I64" s="9"/>
      <c r="J64" s="10"/>
      <c r="K64" s="9"/>
      <c r="L64" s="9"/>
      <c r="M64" s="10"/>
      <c r="N64" s="9"/>
      <c r="O64" s="9"/>
      <c r="P64" s="10"/>
      <c r="Q64" s="9"/>
      <c r="R64" s="9"/>
      <c r="S64" s="10"/>
      <c r="T64" s="9"/>
      <c r="U64" s="9"/>
      <c r="V64" s="11"/>
      <c r="W64" s="3"/>
    </row>
    <row r="65" spans="1:23" ht="15.75">
      <c r="A65" s="128"/>
      <c r="B65" s="19" t="s">
        <v>0</v>
      </c>
      <c r="C65" s="10"/>
      <c r="D65" s="9"/>
      <c r="E65" s="12"/>
      <c r="F65" s="11"/>
      <c r="G65" s="10"/>
      <c r="H65" s="9"/>
      <c r="I65" s="9"/>
      <c r="J65" s="10"/>
      <c r="K65" s="9"/>
      <c r="L65" s="9"/>
      <c r="M65" s="10"/>
      <c r="N65" s="9"/>
      <c r="O65" s="9"/>
      <c r="P65" s="10"/>
      <c r="Q65" s="9"/>
      <c r="R65" s="12"/>
      <c r="S65" s="18"/>
      <c r="T65" s="12"/>
      <c r="U65" s="12"/>
      <c r="V65" s="11"/>
      <c r="W65" s="3"/>
    </row>
    <row r="66" spans="1:23" ht="157.5">
      <c r="A66" s="129" t="s">
        <v>83</v>
      </c>
      <c r="B66" s="24" t="s">
        <v>41</v>
      </c>
      <c r="C66" s="23"/>
      <c r="D66" s="21"/>
      <c r="E66" s="21"/>
      <c r="F66" s="20"/>
      <c r="G66" s="22"/>
      <c r="H66" s="21"/>
      <c r="I66" s="21"/>
      <c r="J66" s="22"/>
      <c r="K66" s="21"/>
      <c r="L66" s="21"/>
      <c r="M66" s="22"/>
      <c r="N66" s="21"/>
      <c r="O66" s="21"/>
      <c r="P66" s="22"/>
      <c r="Q66" s="21"/>
      <c r="R66" s="21"/>
      <c r="S66" s="22"/>
      <c r="T66" s="21"/>
      <c r="U66" s="21"/>
      <c r="V66" s="20"/>
      <c r="W66" s="3"/>
    </row>
    <row r="67" spans="1:23">
      <c r="A67" s="11"/>
      <c r="B67" s="9" t="s">
        <v>5</v>
      </c>
      <c r="C67" s="10"/>
      <c r="D67" s="9"/>
      <c r="E67" s="9"/>
      <c r="F67" s="11"/>
      <c r="G67" s="10"/>
      <c r="H67" s="9"/>
      <c r="I67" s="9"/>
      <c r="J67" s="10"/>
      <c r="K67" s="9"/>
      <c r="L67" s="9"/>
      <c r="M67" s="10"/>
      <c r="N67" s="9"/>
      <c r="O67" s="9"/>
      <c r="P67" s="10"/>
      <c r="Q67" s="9"/>
      <c r="R67" s="9"/>
      <c r="S67" s="10"/>
      <c r="T67" s="9"/>
      <c r="U67" s="9"/>
      <c r="V67" s="11"/>
      <c r="W67" s="3"/>
    </row>
    <row r="68" spans="1:23">
      <c r="A68" s="11"/>
      <c r="B68" s="9" t="s">
        <v>4</v>
      </c>
      <c r="C68" s="10"/>
      <c r="D68" s="9"/>
      <c r="E68" s="9"/>
      <c r="F68" s="11"/>
      <c r="G68" s="10"/>
      <c r="H68" s="9"/>
      <c r="I68" s="9"/>
      <c r="J68" s="10"/>
      <c r="K68" s="9"/>
      <c r="L68" s="9"/>
      <c r="M68" s="10"/>
      <c r="N68" s="9"/>
      <c r="O68" s="9"/>
      <c r="P68" s="10"/>
      <c r="Q68" s="9"/>
      <c r="R68" s="9"/>
      <c r="S68" s="10"/>
      <c r="T68" s="9"/>
      <c r="U68" s="9"/>
      <c r="V68" s="11"/>
      <c r="W68" s="3"/>
    </row>
    <row r="69" spans="1:23" ht="15.75">
      <c r="A69" s="128"/>
      <c r="B69" s="19" t="s">
        <v>0</v>
      </c>
      <c r="C69" s="10"/>
      <c r="D69" s="9"/>
      <c r="E69" s="12"/>
      <c r="F69" s="11"/>
      <c r="G69" s="10"/>
      <c r="H69" s="9"/>
      <c r="I69" s="9"/>
      <c r="J69" s="10"/>
      <c r="K69" s="9"/>
      <c r="L69" s="9"/>
      <c r="M69" s="10"/>
      <c r="N69" s="9"/>
      <c r="O69" s="9"/>
      <c r="P69" s="10"/>
      <c r="Q69" s="9"/>
      <c r="R69" s="12"/>
      <c r="S69" s="18"/>
      <c r="T69" s="12"/>
      <c r="U69" s="12"/>
      <c r="V69" s="11"/>
      <c r="W69" s="3"/>
    </row>
    <row r="70" spans="1:23" ht="157.5">
      <c r="A70" s="129" t="s">
        <v>84</v>
      </c>
      <c r="B70" s="24" t="s">
        <v>40</v>
      </c>
      <c r="C70" s="23"/>
      <c r="D70" s="21"/>
      <c r="E70" s="21"/>
      <c r="F70" s="20"/>
      <c r="G70" s="22"/>
      <c r="H70" s="21"/>
      <c r="I70" s="21"/>
      <c r="J70" s="22"/>
      <c r="K70" s="21"/>
      <c r="L70" s="21"/>
      <c r="M70" s="22"/>
      <c r="N70" s="21"/>
      <c r="O70" s="21"/>
      <c r="P70" s="22"/>
      <c r="Q70" s="21"/>
      <c r="R70" s="21"/>
      <c r="S70" s="22"/>
      <c r="T70" s="21"/>
      <c r="U70" s="21"/>
      <c r="V70" s="20"/>
      <c r="W70" s="3"/>
    </row>
    <row r="71" spans="1:23">
      <c r="A71" s="11"/>
      <c r="B71" s="9" t="s">
        <v>5</v>
      </c>
      <c r="C71" s="10"/>
      <c r="D71" s="9"/>
      <c r="E71" s="9"/>
      <c r="F71" s="11"/>
      <c r="G71" s="10"/>
      <c r="H71" s="9"/>
      <c r="I71" s="9"/>
      <c r="J71" s="10"/>
      <c r="K71" s="9"/>
      <c r="L71" s="9"/>
      <c r="M71" s="10"/>
      <c r="N71" s="9"/>
      <c r="O71" s="9"/>
      <c r="P71" s="10"/>
      <c r="Q71" s="9"/>
      <c r="R71" s="9"/>
      <c r="S71" s="10"/>
      <c r="T71" s="9"/>
      <c r="U71" s="9"/>
      <c r="V71" s="11"/>
      <c r="W71" s="3"/>
    </row>
    <row r="72" spans="1:23">
      <c r="A72" s="11"/>
      <c r="B72" s="9" t="s">
        <v>4</v>
      </c>
      <c r="C72" s="10"/>
      <c r="D72" s="9"/>
      <c r="E72" s="9"/>
      <c r="F72" s="11"/>
      <c r="G72" s="10"/>
      <c r="H72" s="9"/>
      <c r="I72" s="9"/>
      <c r="J72" s="10"/>
      <c r="K72" s="9"/>
      <c r="L72" s="9"/>
      <c r="M72" s="10"/>
      <c r="N72" s="9"/>
      <c r="O72" s="9"/>
      <c r="P72" s="10"/>
      <c r="Q72" s="9"/>
      <c r="R72" s="9"/>
      <c r="S72" s="10"/>
      <c r="T72" s="9"/>
      <c r="U72" s="9"/>
      <c r="V72" s="11"/>
      <c r="W72" s="3"/>
    </row>
    <row r="73" spans="1:23" ht="15.75">
      <c r="A73" s="128"/>
      <c r="B73" s="19" t="s">
        <v>0</v>
      </c>
      <c r="C73" s="10"/>
      <c r="D73" s="9"/>
      <c r="E73" s="12"/>
      <c r="F73" s="11"/>
      <c r="G73" s="10"/>
      <c r="H73" s="9"/>
      <c r="I73" s="9"/>
      <c r="J73" s="10"/>
      <c r="K73" s="9"/>
      <c r="L73" s="9"/>
      <c r="M73" s="10"/>
      <c r="N73" s="9"/>
      <c r="O73" s="9"/>
      <c r="P73" s="10"/>
      <c r="Q73" s="9"/>
      <c r="R73" s="12"/>
      <c r="S73" s="18"/>
      <c r="T73" s="12"/>
      <c r="U73" s="12"/>
      <c r="V73" s="11"/>
      <c r="W73" s="3"/>
    </row>
    <row r="74" spans="1:23" ht="126">
      <c r="A74" s="129" t="s">
        <v>85</v>
      </c>
      <c r="B74" s="24" t="s">
        <v>39</v>
      </c>
      <c r="C74" s="23"/>
      <c r="D74" s="21"/>
      <c r="E74" s="21"/>
      <c r="F74" s="20"/>
      <c r="G74" s="22"/>
      <c r="H74" s="21"/>
      <c r="I74" s="21"/>
      <c r="J74" s="22"/>
      <c r="K74" s="21"/>
      <c r="L74" s="21"/>
      <c r="M74" s="22"/>
      <c r="N74" s="21"/>
      <c r="O74" s="21"/>
      <c r="P74" s="22"/>
      <c r="Q74" s="21"/>
      <c r="R74" s="21"/>
      <c r="S74" s="22"/>
      <c r="T74" s="21"/>
      <c r="U74" s="21"/>
      <c r="V74" s="20"/>
      <c r="W74" s="3"/>
    </row>
    <row r="75" spans="1:23">
      <c r="A75" s="11"/>
      <c r="B75" s="36" t="s">
        <v>5</v>
      </c>
      <c r="C75" s="40">
        <f>G75+J75+M75+P75+S75</f>
        <v>16525</v>
      </c>
      <c r="D75" s="36">
        <f>H75+K75+N75+Q75+T75</f>
        <v>16525</v>
      </c>
      <c r="E75" s="36">
        <f>I75+L75+O75+R75+U75</f>
        <v>5472</v>
      </c>
      <c r="F75" s="33">
        <f>E75/C75*100</f>
        <v>33.113464447806358</v>
      </c>
      <c r="G75" s="40">
        <f>G78</f>
        <v>2500</v>
      </c>
      <c r="H75" s="36">
        <f>H78</f>
        <v>2500</v>
      </c>
      <c r="I75" s="36">
        <v>0</v>
      </c>
      <c r="J75" s="40">
        <f>J78</f>
        <v>3580.5</v>
      </c>
      <c r="K75" s="36">
        <f>K78</f>
        <v>3580.5</v>
      </c>
      <c r="L75" s="36">
        <v>0</v>
      </c>
      <c r="M75" s="40">
        <f>M78</f>
        <v>1254</v>
      </c>
      <c r="N75" s="36">
        <f>N78</f>
        <v>1254</v>
      </c>
      <c r="O75" s="36">
        <v>882</v>
      </c>
      <c r="P75" s="40">
        <f>P78</f>
        <v>4594.5</v>
      </c>
      <c r="Q75" s="36">
        <f>Q78</f>
        <v>4594.5</v>
      </c>
      <c r="R75" s="36">
        <v>0</v>
      </c>
      <c r="S75" s="40">
        <v>4596</v>
      </c>
      <c r="T75" s="36">
        <v>4596</v>
      </c>
      <c r="U75" s="36">
        <f>U78</f>
        <v>4590</v>
      </c>
      <c r="V75" s="33">
        <f>U75/S75*100</f>
        <v>99.869451697127943</v>
      </c>
      <c r="W75" s="3"/>
    </row>
    <row r="76" spans="1:23">
      <c r="A76" s="11"/>
      <c r="B76" s="9" t="s">
        <v>4</v>
      </c>
      <c r="C76" s="10"/>
      <c r="D76" s="9"/>
      <c r="E76" s="9"/>
      <c r="F76" s="11"/>
      <c r="G76" s="10"/>
      <c r="H76" s="9"/>
      <c r="I76" s="9"/>
      <c r="J76" s="10"/>
      <c r="K76" s="9"/>
      <c r="L76" s="9"/>
      <c r="M76" s="10"/>
      <c r="N76" s="9"/>
      <c r="O76" s="9"/>
      <c r="P76" s="10"/>
      <c r="Q76" s="9"/>
      <c r="R76" s="9"/>
      <c r="S76" s="10"/>
      <c r="T76" s="9"/>
      <c r="U76" s="9"/>
      <c r="V76" s="11"/>
      <c r="W76" s="3"/>
    </row>
    <row r="77" spans="1:23" ht="15.75">
      <c r="A77" s="128"/>
      <c r="B77" s="19" t="s">
        <v>0</v>
      </c>
      <c r="C77" s="10">
        <f t="shared" ref="C77:E78" si="16">G77+J77+M77+P77+S77</f>
        <v>16525</v>
      </c>
      <c r="D77" s="9">
        <f t="shared" si="16"/>
        <v>16525</v>
      </c>
      <c r="E77" s="9">
        <f t="shared" si="16"/>
        <v>5472</v>
      </c>
      <c r="F77" s="11">
        <f>E77/C77*100</f>
        <v>33.113464447806358</v>
      </c>
      <c r="G77" s="10">
        <v>2500</v>
      </c>
      <c r="H77" s="9">
        <f>G77</f>
        <v>2500</v>
      </c>
      <c r="I77" s="9">
        <v>0</v>
      </c>
      <c r="J77" s="10">
        <v>3580.5</v>
      </c>
      <c r="K77" s="9">
        <f>J77</f>
        <v>3580.5</v>
      </c>
      <c r="L77" s="9">
        <v>0</v>
      </c>
      <c r="M77" s="10">
        <v>1254</v>
      </c>
      <c r="N77" s="9">
        <f>M77</f>
        <v>1254</v>
      </c>
      <c r="O77" s="9">
        <v>882</v>
      </c>
      <c r="P77" s="10">
        <v>4594.5</v>
      </c>
      <c r="Q77" s="9">
        <f>P77</f>
        <v>4594.5</v>
      </c>
      <c r="R77" s="12">
        <v>0</v>
      </c>
      <c r="S77" s="18">
        <v>4596</v>
      </c>
      <c r="T77" s="12">
        <v>4596</v>
      </c>
      <c r="U77" s="12">
        <v>4590</v>
      </c>
      <c r="V77" s="11">
        <f>U77/S77*100</f>
        <v>99.869451697127943</v>
      </c>
      <c r="W77" s="3"/>
    </row>
    <row r="78" spans="1:23" ht="31.5">
      <c r="A78" s="128"/>
      <c r="B78" s="12" t="s">
        <v>28</v>
      </c>
      <c r="C78" s="10">
        <f t="shared" si="16"/>
        <v>16525</v>
      </c>
      <c r="D78" s="9">
        <f t="shared" si="16"/>
        <v>16525</v>
      </c>
      <c r="E78" s="9">
        <f t="shared" si="16"/>
        <v>5472</v>
      </c>
      <c r="F78" s="11">
        <f>E78/C78*100</f>
        <v>33.113464447806358</v>
      </c>
      <c r="G78" s="10">
        <v>2500</v>
      </c>
      <c r="H78" s="9">
        <f>G78</f>
        <v>2500</v>
      </c>
      <c r="I78" s="9">
        <v>0</v>
      </c>
      <c r="J78" s="10">
        <v>3580.5</v>
      </c>
      <c r="K78" s="9">
        <f>J78</f>
        <v>3580.5</v>
      </c>
      <c r="L78" s="9">
        <v>0</v>
      </c>
      <c r="M78" s="10">
        <v>1254</v>
      </c>
      <c r="N78" s="9">
        <f>M78</f>
        <v>1254</v>
      </c>
      <c r="O78" s="9">
        <v>882</v>
      </c>
      <c r="P78" s="10">
        <v>4594.5</v>
      </c>
      <c r="Q78" s="9">
        <f>P78</f>
        <v>4594.5</v>
      </c>
      <c r="R78" s="12">
        <v>0</v>
      </c>
      <c r="S78" s="18">
        <v>4596</v>
      </c>
      <c r="T78" s="12">
        <v>4596</v>
      </c>
      <c r="U78" s="12">
        <v>4590</v>
      </c>
      <c r="V78" s="11">
        <f>U78/S78*100</f>
        <v>99.869451697127943</v>
      </c>
      <c r="W78" s="3"/>
    </row>
    <row r="79" spans="1:23" ht="47.25">
      <c r="A79" s="129" t="s">
        <v>86</v>
      </c>
      <c r="B79" s="24" t="s">
        <v>38</v>
      </c>
      <c r="C79" s="23"/>
      <c r="D79" s="21"/>
      <c r="E79" s="21"/>
      <c r="F79" s="20"/>
      <c r="G79" s="22"/>
      <c r="H79" s="21"/>
      <c r="I79" s="21"/>
      <c r="J79" s="22"/>
      <c r="K79" s="21"/>
      <c r="L79" s="21"/>
      <c r="M79" s="22"/>
      <c r="N79" s="21"/>
      <c r="O79" s="21"/>
      <c r="P79" s="22"/>
      <c r="Q79" s="21"/>
      <c r="R79" s="21"/>
      <c r="S79" s="22"/>
      <c r="T79" s="21"/>
      <c r="U79" s="21"/>
      <c r="V79" s="20"/>
      <c r="W79" s="3"/>
    </row>
    <row r="80" spans="1:23">
      <c r="A80" s="11"/>
      <c r="B80" s="9" t="s">
        <v>5</v>
      </c>
      <c r="C80" s="10"/>
      <c r="D80" s="9"/>
      <c r="E80" s="9"/>
      <c r="F80" s="11"/>
      <c r="G80" s="10"/>
      <c r="H80" s="9"/>
      <c r="I80" s="9"/>
      <c r="J80" s="10"/>
      <c r="K80" s="9"/>
      <c r="L80" s="9"/>
      <c r="M80" s="10"/>
      <c r="N80" s="9"/>
      <c r="O80" s="9"/>
      <c r="P80" s="10"/>
      <c r="Q80" s="9"/>
      <c r="R80" s="9"/>
      <c r="S80" s="10"/>
      <c r="T80" s="9"/>
      <c r="U80" s="9"/>
      <c r="V80" s="11"/>
      <c r="W80" s="3"/>
    </row>
    <row r="81" spans="1:23">
      <c r="A81" s="11"/>
      <c r="B81" s="9" t="s">
        <v>4</v>
      </c>
      <c r="C81" s="10"/>
      <c r="D81" s="9"/>
      <c r="E81" s="9"/>
      <c r="F81" s="11"/>
      <c r="G81" s="10"/>
      <c r="H81" s="9"/>
      <c r="I81" s="9"/>
      <c r="J81" s="10"/>
      <c r="K81" s="9"/>
      <c r="L81" s="9"/>
      <c r="M81" s="10"/>
      <c r="N81" s="9"/>
      <c r="O81" s="9"/>
      <c r="P81" s="10"/>
      <c r="Q81" s="9"/>
      <c r="R81" s="9"/>
      <c r="S81" s="10"/>
      <c r="T81" s="9"/>
      <c r="U81" s="9"/>
      <c r="V81" s="11"/>
      <c r="W81" s="3"/>
    </row>
    <row r="82" spans="1:23" ht="16.5" thickBot="1">
      <c r="A82" s="128"/>
      <c r="B82" s="19" t="s">
        <v>0</v>
      </c>
      <c r="C82" s="10"/>
      <c r="D82" s="9"/>
      <c r="E82" s="9"/>
      <c r="F82" s="11"/>
      <c r="G82" s="10"/>
      <c r="H82" s="9"/>
      <c r="I82" s="9"/>
      <c r="J82" s="10"/>
      <c r="K82" s="9"/>
      <c r="L82" s="9"/>
      <c r="M82" s="10"/>
      <c r="N82" s="9"/>
      <c r="O82" s="9"/>
      <c r="P82" s="10"/>
      <c r="Q82" s="9"/>
      <c r="R82" s="12"/>
      <c r="S82" s="18"/>
      <c r="T82" s="12"/>
      <c r="U82" s="12"/>
      <c r="V82" s="11"/>
      <c r="W82" s="3"/>
    </row>
    <row r="83" spans="1:23" s="66" customFormat="1" ht="15.75">
      <c r="A83" s="130"/>
      <c r="B83" s="60" t="s">
        <v>37</v>
      </c>
      <c r="C83" s="63">
        <f>G83+J83+M83+P83+S83</f>
        <v>424421</v>
      </c>
      <c r="D83" s="62">
        <f>H83+K83+N83+Q83+T83</f>
        <v>424421</v>
      </c>
      <c r="E83" s="62">
        <f>I83+L83+O83+R83+U83</f>
        <v>318952.88</v>
      </c>
      <c r="F83" s="61">
        <f>E83/C83*100</f>
        <v>75.150117454131632</v>
      </c>
      <c r="G83" s="62">
        <f t="shared" ref="G83:U83" si="17">G28+G33+G38+G43+G48+G53+G58+G63+G67+G71+G75+G80</f>
        <v>60000</v>
      </c>
      <c r="H83" s="62">
        <f t="shared" si="17"/>
        <v>60000</v>
      </c>
      <c r="I83" s="62">
        <f t="shared" si="17"/>
        <v>50094.66</v>
      </c>
      <c r="J83" s="63">
        <f t="shared" si="17"/>
        <v>76725</v>
      </c>
      <c r="K83" s="62">
        <f t="shared" si="17"/>
        <v>76725</v>
      </c>
      <c r="L83" s="61">
        <f t="shared" si="17"/>
        <v>52504.1</v>
      </c>
      <c r="M83" s="62">
        <f t="shared" si="17"/>
        <v>87050</v>
      </c>
      <c r="N83" s="62">
        <f t="shared" si="17"/>
        <v>87050</v>
      </c>
      <c r="O83" s="62">
        <f t="shared" si="17"/>
        <v>71053.509999999995</v>
      </c>
      <c r="P83" s="63">
        <f t="shared" si="17"/>
        <v>82590</v>
      </c>
      <c r="Q83" s="62">
        <f t="shared" si="17"/>
        <v>82590</v>
      </c>
      <c r="R83" s="61">
        <f t="shared" si="17"/>
        <v>60980.28</v>
      </c>
      <c r="S83" s="62">
        <f t="shared" si="17"/>
        <v>118056</v>
      </c>
      <c r="T83" s="62">
        <f t="shared" si="17"/>
        <v>118056</v>
      </c>
      <c r="U83" s="62">
        <f t="shared" si="17"/>
        <v>84320.33</v>
      </c>
      <c r="V83" s="64">
        <f>U83/S83*100</f>
        <v>71.424010639018775</v>
      </c>
      <c r="W83" s="65"/>
    </row>
    <row r="84" spans="1:23" ht="15.75">
      <c r="A84" s="131"/>
      <c r="B84" s="47" t="s">
        <v>1</v>
      </c>
      <c r="C84" s="22"/>
      <c r="D84" s="21"/>
      <c r="E84" s="21"/>
      <c r="F84" s="20"/>
      <c r="G84" s="21"/>
      <c r="H84" s="21"/>
      <c r="I84" s="21"/>
      <c r="J84" s="22"/>
      <c r="K84" s="21"/>
      <c r="L84" s="20"/>
      <c r="M84" s="21"/>
      <c r="N84" s="21"/>
      <c r="O84" s="21"/>
      <c r="P84" s="22"/>
      <c r="Q84" s="21"/>
      <c r="R84" s="20"/>
      <c r="S84" s="21"/>
      <c r="T84" s="21"/>
      <c r="U84" s="21"/>
      <c r="V84" s="46"/>
      <c r="W84" s="3"/>
    </row>
    <row r="85" spans="1:23" ht="15.75">
      <c r="A85" s="97"/>
      <c r="B85" s="16" t="s">
        <v>0</v>
      </c>
      <c r="C85" s="10">
        <f t="shared" ref="C85:E86" si="18">G85+J85+M85+P85+S85</f>
        <v>424421</v>
      </c>
      <c r="D85" s="9">
        <f t="shared" si="18"/>
        <v>424421</v>
      </c>
      <c r="E85" s="9">
        <f t="shared" si="18"/>
        <v>318952.88</v>
      </c>
      <c r="F85" s="11">
        <f>E85/C85*100</f>
        <v>75.150117454131632</v>
      </c>
      <c r="G85" s="9">
        <f t="shared" ref="G85:U85" si="19">G30+G35+G40+G45+G50+G55+G60+G64+G68+G72+G77+G81</f>
        <v>60000</v>
      </c>
      <c r="H85" s="9">
        <f t="shared" si="19"/>
        <v>60000</v>
      </c>
      <c r="I85" s="9">
        <f t="shared" si="19"/>
        <v>50094.66</v>
      </c>
      <c r="J85" s="10">
        <f t="shared" si="19"/>
        <v>76725</v>
      </c>
      <c r="K85" s="9">
        <f t="shared" si="19"/>
        <v>76725</v>
      </c>
      <c r="L85" s="11">
        <f t="shared" si="19"/>
        <v>52504.1</v>
      </c>
      <c r="M85" s="9">
        <f t="shared" si="19"/>
        <v>87050</v>
      </c>
      <c r="N85" s="9">
        <f t="shared" si="19"/>
        <v>87050</v>
      </c>
      <c r="O85" s="9">
        <f t="shared" si="19"/>
        <v>71053.509999999995</v>
      </c>
      <c r="P85" s="10">
        <f t="shared" si="19"/>
        <v>82590</v>
      </c>
      <c r="Q85" s="9">
        <f t="shared" si="19"/>
        <v>82590</v>
      </c>
      <c r="R85" s="11">
        <f t="shared" si="19"/>
        <v>60980.28</v>
      </c>
      <c r="S85" s="9">
        <f t="shared" si="19"/>
        <v>118056</v>
      </c>
      <c r="T85" s="9">
        <f t="shared" si="19"/>
        <v>118056</v>
      </c>
      <c r="U85" s="9">
        <f t="shared" si="19"/>
        <v>84320.33</v>
      </c>
      <c r="V85" s="8">
        <f>U85/S85*100</f>
        <v>71.424010639018775</v>
      </c>
      <c r="W85" s="3"/>
    </row>
    <row r="86" spans="1:23" ht="32.25" thickBot="1">
      <c r="A86" s="132"/>
      <c r="B86" s="70" t="s">
        <v>28</v>
      </c>
      <c r="C86" s="6">
        <f t="shared" si="18"/>
        <v>424421</v>
      </c>
      <c r="D86" s="5">
        <f t="shared" si="18"/>
        <v>424421</v>
      </c>
      <c r="E86" s="5">
        <f t="shared" si="18"/>
        <v>318952.88</v>
      </c>
      <c r="F86" s="7">
        <f>E86/C86*100</f>
        <v>75.150117454131632</v>
      </c>
      <c r="G86" s="5">
        <f t="shared" ref="G86:U86" si="20">G31+G36+G41+G46+G51+G56+G61+G65+G69+G73+G78+G82</f>
        <v>60000</v>
      </c>
      <c r="H86" s="5">
        <f t="shared" si="20"/>
        <v>60000</v>
      </c>
      <c r="I86" s="5">
        <f t="shared" si="20"/>
        <v>50094.66</v>
      </c>
      <c r="J86" s="6">
        <f t="shared" si="20"/>
        <v>76725</v>
      </c>
      <c r="K86" s="5">
        <f t="shared" si="20"/>
        <v>76725</v>
      </c>
      <c r="L86" s="7">
        <f t="shared" si="20"/>
        <v>52504.1</v>
      </c>
      <c r="M86" s="5">
        <f t="shared" si="20"/>
        <v>87050</v>
      </c>
      <c r="N86" s="5">
        <f t="shared" si="20"/>
        <v>87050</v>
      </c>
      <c r="O86" s="5">
        <f t="shared" si="20"/>
        <v>71053.509999999995</v>
      </c>
      <c r="P86" s="6">
        <f t="shared" si="20"/>
        <v>82590</v>
      </c>
      <c r="Q86" s="5">
        <f t="shared" si="20"/>
        <v>82590</v>
      </c>
      <c r="R86" s="7">
        <f t="shared" si="20"/>
        <v>60980.28</v>
      </c>
      <c r="S86" s="5">
        <f t="shared" si="20"/>
        <v>118056</v>
      </c>
      <c r="T86" s="5">
        <f t="shared" si="20"/>
        <v>118056</v>
      </c>
      <c r="U86" s="5">
        <f t="shared" si="20"/>
        <v>84320.33</v>
      </c>
      <c r="V86" s="4">
        <f>U86/S86*100</f>
        <v>71.424010639018775</v>
      </c>
      <c r="W86" s="3"/>
    </row>
    <row r="87" spans="1:23">
      <c r="A87" s="140" t="s">
        <v>36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3"/>
    </row>
    <row r="88" spans="1:23">
      <c r="A88" s="154" t="s">
        <v>35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3"/>
    </row>
    <row r="89" spans="1:23" ht="94.5">
      <c r="A89" s="124" t="s">
        <v>87</v>
      </c>
      <c r="B89" s="45" t="s">
        <v>34</v>
      </c>
      <c r="C89" s="24"/>
      <c r="D89" s="21"/>
      <c r="E89" s="21"/>
      <c r="F89" s="21"/>
      <c r="G89" s="22"/>
      <c r="H89" s="21"/>
      <c r="I89" s="20"/>
      <c r="J89" s="22"/>
      <c r="K89" s="21"/>
      <c r="L89" s="20"/>
      <c r="M89" s="21"/>
      <c r="N89" s="21"/>
      <c r="O89" s="20"/>
      <c r="P89" s="22"/>
      <c r="Q89" s="21"/>
      <c r="R89" s="20"/>
      <c r="S89" s="22"/>
      <c r="T89" s="21"/>
      <c r="U89" s="21"/>
      <c r="V89" s="20"/>
      <c r="W89" s="3"/>
    </row>
    <row r="90" spans="1:23">
      <c r="A90" s="125"/>
      <c r="B90" s="33" t="s">
        <v>5</v>
      </c>
      <c r="C90" s="36">
        <f>G90+J90+M90+P90+S90</f>
        <v>121320</v>
      </c>
      <c r="D90" s="36">
        <f>H90+K90+N90+Q90+T90</f>
        <v>121320</v>
      </c>
      <c r="E90" s="36">
        <f>I90+L90+O90+R90+U90</f>
        <v>90002.3</v>
      </c>
      <c r="F90" s="36">
        <f>E90/C90*100</f>
        <v>74.18587207385427</v>
      </c>
      <c r="G90" s="40">
        <f>G93</f>
        <v>25000</v>
      </c>
      <c r="H90" s="36">
        <f>H93</f>
        <v>25000</v>
      </c>
      <c r="I90" s="33">
        <v>9500</v>
      </c>
      <c r="J90" s="40">
        <f>J92</f>
        <v>30690</v>
      </c>
      <c r="K90" s="36">
        <f>K92</f>
        <v>30690</v>
      </c>
      <c r="L90" s="33">
        <f>L92</f>
        <v>24500</v>
      </c>
      <c r="M90" s="36">
        <f>M92</f>
        <v>35630</v>
      </c>
      <c r="N90" s="36">
        <f t="shared" ref="N90:O90" si="21">N92</f>
        <v>35630</v>
      </c>
      <c r="O90" s="36">
        <f t="shared" si="21"/>
        <v>26025</v>
      </c>
      <c r="P90" s="40">
        <f>P92</f>
        <v>30000</v>
      </c>
      <c r="Q90" s="36">
        <f t="shared" ref="Q90:R90" si="22">Q92</f>
        <v>30000</v>
      </c>
      <c r="R90" s="122">
        <f t="shared" si="22"/>
        <v>29977.3</v>
      </c>
      <c r="S90" s="40">
        <f>S92</f>
        <v>0</v>
      </c>
      <c r="T90" s="36">
        <f t="shared" ref="T90:U90" si="23">T92</f>
        <v>0</v>
      </c>
      <c r="U90" s="36">
        <f t="shared" si="23"/>
        <v>0</v>
      </c>
      <c r="V90" s="33"/>
      <c r="W90" s="3"/>
    </row>
    <row r="91" spans="1:23">
      <c r="A91" s="125"/>
      <c r="B91" s="11" t="s">
        <v>4</v>
      </c>
      <c r="C91" s="9"/>
      <c r="D91" s="9"/>
      <c r="E91" s="9"/>
      <c r="F91" s="9"/>
      <c r="G91" s="10"/>
      <c r="H91" s="9"/>
      <c r="I91" s="11"/>
      <c r="J91" s="10"/>
      <c r="K91" s="9"/>
      <c r="L91" s="11"/>
      <c r="M91" s="9"/>
      <c r="N91" s="9"/>
      <c r="O91" s="9"/>
      <c r="P91" s="10"/>
      <c r="Q91" s="9"/>
      <c r="R91" s="102"/>
      <c r="S91" s="10"/>
      <c r="T91" s="9"/>
      <c r="U91" s="9"/>
      <c r="V91" s="11"/>
      <c r="W91" s="3"/>
    </row>
    <row r="92" spans="1:23" ht="15.75">
      <c r="A92" s="134"/>
      <c r="B92" s="71" t="s">
        <v>0</v>
      </c>
      <c r="C92" s="9">
        <f t="shared" ref="C92:E93" si="24">G92+J92+M92+P92+S92</f>
        <v>121320</v>
      </c>
      <c r="D92" s="9">
        <f t="shared" si="24"/>
        <v>121320</v>
      </c>
      <c r="E92" s="9">
        <f t="shared" si="24"/>
        <v>90002.3</v>
      </c>
      <c r="F92" s="9">
        <f>E92/C92*100</f>
        <v>74.18587207385427</v>
      </c>
      <c r="G92" s="10">
        <v>25000</v>
      </c>
      <c r="H92" s="9">
        <f>G92</f>
        <v>25000</v>
      </c>
      <c r="I92" s="11">
        <v>9500</v>
      </c>
      <c r="J92" s="10">
        <f>J93</f>
        <v>30690</v>
      </c>
      <c r="K92" s="9">
        <f>K93</f>
        <v>30690</v>
      </c>
      <c r="L92" s="11">
        <f>L93</f>
        <v>24500</v>
      </c>
      <c r="M92" s="9">
        <f>M93</f>
        <v>35630</v>
      </c>
      <c r="N92" s="9">
        <f t="shared" ref="N92:O92" si="25">N93</f>
        <v>35630</v>
      </c>
      <c r="O92" s="9">
        <f t="shared" si="25"/>
        <v>26025</v>
      </c>
      <c r="P92" s="10">
        <f>P93</f>
        <v>30000</v>
      </c>
      <c r="Q92" s="9">
        <f>Q93</f>
        <v>30000</v>
      </c>
      <c r="R92" s="104">
        <f>R93</f>
        <v>29977.3</v>
      </c>
      <c r="S92" s="10">
        <f>S93</f>
        <v>0</v>
      </c>
      <c r="T92" s="9">
        <f t="shared" ref="T92:U92" si="26">T93</f>
        <v>0</v>
      </c>
      <c r="U92" s="9">
        <f t="shared" si="26"/>
        <v>0</v>
      </c>
      <c r="V92" s="11"/>
      <c r="W92" s="3"/>
    </row>
    <row r="93" spans="1:23" ht="31.5">
      <c r="A93" s="126"/>
      <c r="B93" s="72" t="s">
        <v>28</v>
      </c>
      <c r="C93" s="9">
        <f t="shared" si="24"/>
        <v>121320</v>
      </c>
      <c r="D93" s="9">
        <f t="shared" si="24"/>
        <v>121320</v>
      </c>
      <c r="E93" s="9">
        <f t="shared" si="24"/>
        <v>90002.3</v>
      </c>
      <c r="F93" s="9">
        <f>E93/C93*100</f>
        <v>74.18587207385427</v>
      </c>
      <c r="G93" s="10">
        <v>25000</v>
      </c>
      <c r="H93" s="9">
        <f>G93</f>
        <v>25000</v>
      </c>
      <c r="I93" s="11">
        <v>9500</v>
      </c>
      <c r="J93" s="54">
        <v>30690</v>
      </c>
      <c r="K93" s="53">
        <v>30690</v>
      </c>
      <c r="L93" s="51">
        <v>24500</v>
      </c>
      <c r="M93" s="9">
        <v>35630</v>
      </c>
      <c r="N93" s="9">
        <v>35630</v>
      </c>
      <c r="O93" s="9">
        <v>26025</v>
      </c>
      <c r="P93" s="10">
        <v>30000</v>
      </c>
      <c r="Q93" s="9">
        <v>30000</v>
      </c>
      <c r="R93" s="102">
        <v>29977.3</v>
      </c>
      <c r="S93" s="54"/>
      <c r="T93" s="53"/>
      <c r="U93" s="67"/>
      <c r="V93" s="51"/>
      <c r="W93" s="3"/>
    </row>
    <row r="94" spans="1:23" ht="126">
      <c r="A94" s="127" t="s">
        <v>88</v>
      </c>
      <c r="B94" s="49" t="s">
        <v>33</v>
      </c>
      <c r="C94" s="23"/>
      <c r="D94" s="21"/>
      <c r="E94" s="21"/>
      <c r="F94" s="21"/>
      <c r="G94" s="22"/>
      <c r="H94" s="21"/>
      <c r="I94" s="20"/>
      <c r="J94" s="22"/>
      <c r="K94" s="21"/>
      <c r="L94" s="21"/>
      <c r="M94" s="22"/>
      <c r="N94" s="21"/>
      <c r="O94" s="21"/>
      <c r="P94" s="22"/>
      <c r="Q94" s="21"/>
      <c r="R94" s="21"/>
      <c r="S94" s="22"/>
      <c r="T94" s="21"/>
      <c r="U94" s="21"/>
      <c r="V94" s="20"/>
      <c r="W94" s="3"/>
    </row>
    <row r="95" spans="1:23">
      <c r="A95" s="11"/>
      <c r="B95" s="36" t="s">
        <v>5</v>
      </c>
      <c r="C95" s="40">
        <f>G95+J95+M95+P95+S95</f>
        <v>369700</v>
      </c>
      <c r="D95" s="36">
        <f>H95+K95+N95+Q95+T95</f>
        <v>372200</v>
      </c>
      <c r="E95" s="36">
        <f>I95+L95+O95+R95+U95</f>
        <v>343226.47</v>
      </c>
      <c r="F95" s="36">
        <f>E95/C95*100</f>
        <v>92.839185826345684</v>
      </c>
      <c r="G95" s="40">
        <f>G98</f>
        <v>50000</v>
      </c>
      <c r="H95" s="36">
        <f>H98</f>
        <v>50000</v>
      </c>
      <c r="I95" s="33">
        <f>I98</f>
        <v>48660</v>
      </c>
      <c r="J95" s="40">
        <f>J98</f>
        <v>61380</v>
      </c>
      <c r="K95" s="36">
        <f>K98</f>
        <v>61380</v>
      </c>
      <c r="L95" s="36">
        <v>39774.339999999997</v>
      </c>
      <c r="M95" s="40">
        <f t="shared" ref="M95:R95" si="27">M98</f>
        <v>54370</v>
      </c>
      <c r="N95" s="36">
        <f t="shared" si="27"/>
        <v>56870</v>
      </c>
      <c r="O95" s="36">
        <f t="shared" si="27"/>
        <v>56554.33</v>
      </c>
      <c r="P95" s="40">
        <f t="shared" si="27"/>
        <v>81310</v>
      </c>
      <c r="Q95" s="36">
        <f t="shared" si="27"/>
        <v>81310</v>
      </c>
      <c r="R95" s="36">
        <f t="shared" si="27"/>
        <v>75533.3</v>
      </c>
      <c r="S95" s="40">
        <v>122640</v>
      </c>
      <c r="T95" s="36">
        <f>S95</f>
        <v>122640</v>
      </c>
      <c r="U95" s="36">
        <v>122704.5</v>
      </c>
      <c r="V95" s="33">
        <f t="shared" ref="V95:V113" si="28">U95/S95*100</f>
        <v>100.0525929549902</v>
      </c>
      <c r="W95" s="3"/>
    </row>
    <row r="96" spans="1:23">
      <c r="A96" s="11"/>
      <c r="B96" s="9" t="s">
        <v>4</v>
      </c>
      <c r="C96" s="40"/>
      <c r="D96" s="36"/>
      <c r="E96" s="36"/>
      <c r="F96" s="36"/>
      <c r="G96" s="40"/>
      <c r="H96" s="36"/>
      <c r="I96" s="33"/>
      <c r="J96" s="40"/>
      <c r="K96" s="36"/>
      <c r="L96" s="36"/>
      <c r="M96" s="40"/>
      <c r="N96" s="36"/>
      <c r="O96" s="36"/>
      <c r="P96" s="40"/>
      <c r="Q96" s="36"/>
      <c r="R96" s="36"/>
      <c r="S96" s="40"/>
      <c r="T96" s="36"/>
      <c r="U96" s="36"/>
      <c r="V96" s="33"/>
      <c r="W96" s="3"/>
    </row>
    <row r="97" spans="1:23" ht="15.75">
      <c r="A97" s="128"/>
      <c r="B97" s="19" t="s">
        <v>0</v>
      </c>
      <c r="C97" s="10">
        <f t="shared" ref="C97:E98" si="29">G97+J97+M97+P97+S97</f>
        <v>369700</v>
      </c>
      <c r="D97" s="9">
        <f t="shared" si="29"/>
        <v>372200</v>
      </c>
      <c r="E97" s="9">
        <f t="shared" si="29"/>
        <v>343226.47</v>
      </c>
      <c r="F97" s="9">
        <f>E97/C97*100</f>
        <v>92.839185826345684</v>
      </c>
      <c r="G97" s="10">
        <v>50000</v>
      </c>
      <c r="H97" s="9">
        <f>G97</f>
        <v>50000</v>
      </c>
      <c r="I97" s="11">
        <v>48660</v>
      </c>
      <c r="J97" s="10">
        <v>61380</v>
      </c>
      <c r="K97" s="9">
        <f>J97</f>
        <v>61380</v>
      </c>
      <c r="L97" s="9">
        <v>39774.339999999997</v>
      </c>
      <c r="M97" s="10">
        <v>54370</v>
      </c>
      <c r="N97" s="9">
        <v>56870</v>
      </c>
      <c r="O97" s="9">
        <v>56554.33</v>
      </c>
      <c r="P97" s="10">
        <v>81310</v>
      </c>
      <c r="Q97" s="9">
        <f>P97</f>
        <v>81310</v>
      </c>
      <c r="R97" s="12">
        <v>75533.3</v>
      </c>
      <c r="S97" s="30">
        <v>122640</v>
      </c>
      <c r="T97" s="25">
        <f>S97</f>
        <v>122640</v>
      </c>
      <c r="U97" s="25">
        <v>122704.5</v>
      </c>
      <c r="V97" s="11">
        <f t="shared" si="28"/>
        <v>100.0525929549902</v>
      </c>
      <c r="W97" s="3"/>
    </row>
    <row r="98" spans="1:23" ht="31.5">
      <c r="A98" s="128"/>
      <c r="B98" s="72" t="s">
        <v>28</v>
      </c>
      <c r="C98" s="10">
        <f t="shared" si="29"/>
        <v>369700</v>
      </c>
      <c r="D98" s="9">
        <f t="shared" si="29"/>
        <v>372200</v>
      </c>
      <c r="E98" s="9">
        <f t="shared" si="29"/>
        <v>343226.47</v>
      </c>
      <c r="F98" s="9">
        <f>E98/C98*100</f>
        <v>92.839185826345684</v>
      </c>
      <c r="G98" s="10">
        <v>50000</v>
      </c>
      <c r="H98" s="9">
        <f>G98</f>
        <v>50000</v>
      </c>
      <c r="I98" s="11">
        <v>48660</v>
      </c>
      <c r="J98" s="10">
        <v>61380</v>
      </c>
      <c r="K98" s="9">
        <f>J98</f>
        <v>61380</v>
      </c>
      <c r="L98" s="9">
        <v>39774.339999999997</v>
      </c>
      <c r="M98" s="10">
        <v>54370</v>
      </c>
      <c r="N98" s="9">
        <v>56870</v>
      </c>
      <c r="O98" s="9">
        <v>56554.33</v>
      </c>
      <c r="P98" s="10">
        <v>81310</v>
      </c>
      <c r="Q98" s="9">
        <f>P98</f>
        <v>81310</v>
      </c>
      <c r="R98" s="68">
        <v>75533.3</v>
      </c>
      <c r="S98" s="88">
        <v>122640</v>
      </c>
      <c r="T98" s="89">
        <f>S98</f>
        <v>122640</v>
      </c>
      <c r="U98" s="89">
        <v>122704.5</v>
      </c>
      <c r="V98" s="51">
        <f t="shared" si="28"/>
        <v>100.0525929549902</v>
      </c>
      <c r="W98" s="3"/>
    </row>
    <row r="99" spans="1:23" ht="283.5">
      <c r="A99" s="129" t="s">
        <v>89</v>
      </c>
      <c r="B99" s="24" t="s">
        <v>32</v>
      </c>
      <c r="C99" s="23"/>
      <c r="D99" s="21"/>
      <c r="E99" s="21"/>
      <c r="F99" s="20"/>
      <c r="G99" s="22"/>
      <c r="H99" s="21"/>
      <c r="I99" s="20"/>
      <c r="J99" s="22"/>
      <c r="K99" s="21"/>
      <c r="L99" s="20"/>
      <c r="M99" s="22"/>
      <c r="N99" s="21"/>
      <c r="O99" s="20"/>
      <c r="P99" s="21"/>
      <c r="Q99" s="21"/>
      <c r="R99" s="21"/>
      <c r="S99" s="10"/>
      <c r="T99" s="9"/>
      <c r="U99" s="9"/>
      <c r="V99" s="11"/>
      <c r="W99" s="3"/>
    </row>
    <row r="100" spans="1:23">
      <c r="A100" s="11"/>
      <c r="B100" s="36" t="s">
        <v>5</v>
      </c>
      <c r="C100" s="40">
        <f>G100+J100+M100+P100+S100</f>
        <v>2059474.2999999998</v>
      </c>
      <c r="D100" s="36">
        <f>H100+K100+N100+Q100+T100</f>
        <v>2168747.7199999997</v>
      </c>
      <c r="E100" s="36">
        <f>I100+L100+O100+R100+U100</f>
        <v>2162953.0700000003</v>
      </c>
      <c r="F100" s="33">
        <f>E100/C100*100</f>
        <v>105.02452349126186</v>
      </c>
      <c r="G100" s="40">
        <f t="shared" ref="G100:U100" si="30">G102+G105+G113</f>
        <v>304430.90000000002</v>
      </c>
      <c r="H100" s="36">
        <f t="shared" si="30"/>
        <v>322842.05</v>
      </c>
      <c r="I100" s="33">
        <f t="shared" si="30"/>
        <v>333314.69</v>
      </c>
      <c r="J100" s="40">
        <f t="shared" si="30"/>
        <v>357077</v>
      </c>
      <c r="K100" s="36">
        <f t="shared" si="30"/>
        <v>343902.66</v>
      </c>
      <c r="L100" s="33">
        <f t="shared" si="30"/>
        <v>352021.17000000004</v>
      </c>
      <c r="M100" s="40">
        <f t="shared" si="30"/>
        <v>315647</v>
      </c>
      <c r="N100" s="36">
        <f t="shared" si="30"/>
        <v>368749.94</v>
      </c>
      <c r="O100" s="33">
        <f t="shared" si="30"/>
        <v>354623.77</v>
      </c>
      <c r="P100" s="36">
        <f t="shared" si="30"/>
        <v>476588.79999999999</v>
      </c>
      <c r="Q100" s="36">
        <f t="shared" si="30"/>
        <v>497923.57</v>
      </c>
      <c r="R100" s="36">
        <f t="shared" si="30"/>
        <v>501941.43</v>
      </c>
      <c r="S100" s="40">
        <f t="shared" si="30"/>
        <v>605730.6</v>
      </c>
      <c r="T100" s="36">
        <f t="shared" si="30"/>
        <v>635329.5</v>
      </c>
      <c r="U100" s="36">
        <f t="shared" si="30"/>
        <v>621052.01</v>
      </c>
      <c r="V100" s="33">
        <f t="shared" si="28"/>
        <v>102.5294099390059</v>
      </c>
      <c r="W100" s="3"/>
    </row>
    <row r="101" spans="1:23">
      <c r="A101" s="11"/>
      <c r="B101" s="9" t="s">
        <v>4</v>
      </c>
      <c r="C101" s="10"/>
      <c r="D101" s="9"/>
      <c r="E101" s="9"/>
      <c r="F101" s="11"/>
      <c r="G101" s="10"/>
      <c r="H101" s="9"/>
      <c r="I101" s="11"/>
      <c r="J101" s="10"/>
      <c r="K101" s="9"/>
      <c r="L101" s="11"/>
      <c r="M101" s="10"/>
      <c r="N101" s="9"/>
      <c r="O101" s="11"/>
      <c r="P101" s="9"/>
      <c r="Q101" s="9"/>
      <c r="R101" s="9"/>
      <c r="S101" s="10"/>
      <c r="T101" s="9"/>
      <c r="U101" s="9"/>
      <c r="V101" s="11"/>
      <c r="W101" s="3"/>
    </row>
    <row r="102" spans="1:23" s="31" customFormat="1" ht="15.75">
      <c r="A102" s="135"/>
      <c r="B102" s="19" t="s">
        <v>0</v>
      </c>
      <c r="C102" s="40">
        <f>C103+C104</f>
        <v>885942.70000000007</v>
      </c>
      <c r="D102" s="36">
        <f>D103+D104</f>
        <v>880442.70000000007</v>
      </c>
      <c r="E102" s="36">
        <f>E103+E104</f>
        <v>853811.67999999993</v>
      </c>
      <c r="F102" s="33">
        <f t="shared" ref="F102:F113" si="31">E102/C102*100</f>
        <v>96.373239488287439</v>
      </c>
      <c r="G102" s="40">
        <f t="shared" ref="G102:U102" si="32">G103+G104</f>
        <v>139704.9</v>
      </c>
      <c r="H102" s="36">
        <f t="shared" si="32"/>
        <v>139704.9</v>
      </c>
      <c r="I102" s="33">
        <f t="shared" si="32"/>
        <v>136424.45000000001</v>
      </c>
      <c r="J102" s="40">
        <f t="shared" si="32"/>
        <v>149160</v>
      </c>
      <c r="K102" s="36">
        <f t="shared" si="32"/>
        <v>149160</v>
      </c>
      <c r="L102" s="33">
        <f t="shared" si="32"/>
        <v>137168.52000000002</v>
      </c>
      <c r="M102" s="40">
        <f t="shared" si="32"/>
        <v>152500</v>
      </c>
      <c r="N102" s="36">
        <f t="shared" si="32"/>
        <v>147000</v>
      </c>
      <c r="O102" s="33">
        <f t="shared" si="32"/>
        <v>133284.51</v>
      </c>
      <c r="P102" s="44">
        <f t="shared" si="32"/>
        <v>258199.8</v>
      </c>
      <c r="Q102" s="44">
        <f t="shared" si="32"/>
        <v>258199.8</v>
      </c>
      <c r="R102" s="44">
        <f t="shared" si="32"/>
        <v>257999.89</v>
      </c>
      <c r="S102" s="40">
        <f t="shared" si="32"/>
        <v>186378</v>
      </c>
      <c r="T102" s="36">
        <f t="shared" si="32"/>
        <v>186378</v>
      </c>
      <c r="U102" s="36">
        <f t="shared" si="32"/>
        <v>188934.31</v>
      </c>
      <c r="V102" s="11">
        <f t="shared" si="28"/>
        <v>101.37157282511883</v>
      </c>
      <c r="W102" s="32"/>
    </row>
    <row r="103" spans="1:23" ht="31.5">
      <c r="A103" s="128"/>
      <c r="B103" s="12" t="s">
        <v>28</v>
      </c>
      <c r="C103" s="10">
        <f t="shared" ref="C103:E104" si="33">G103+J103+M103+P103+S103</f>
        <v>695467.8</v>
      </c>
      <c r="D103" s="9">
        <f t="shared" si="33"/>
        <v>689967.8</v>
      </c>
      <c r="E103" s="9">
        <f t="shared" si="33"/>
        <v>666376.90999999992</v>
      </c>
      <c r="F103" s="11">
        <f t="shared" si="31"/>
        <v>95.817075930761987</v>
      </c>
      <c r="G103" s="10">
        <v>110000</v>
      </c>
      <c r="H103" s="9">
        <f>G103</f>
        <v>110000</v>
      </c>
      <c r="I103" s="11">
        <v>109304.45</v>
      </c>
      <c r="J103" s="10">
        <v>122760</v>
      </c>
      <c r="K103" s="9">
        <f>J103</f>
        <v>122760</v>
      </c>
      <c r="L103" s="11">
        <v>110833.66</v>
      </c>
      <c r="M103" s="10">
        <v>130500</v>
      </c>
      <c r="N103" s="9">
        <v>125000</v>
      </c>
      <c r="O103" s="11">
        <v>111612.51</v>
      </c>
      <c r="P103" s="43">
        <v>207149.8</v>
      </c>
      <c r="Q103" s="43">
        <f>P103</f>
        <v>207149.8</v>
      </c>
      <c r="R103" s="41">
        <v>206973.09</v>
      </c>
      <c r="S103" s="42">
        <v>125058</v>
      </c>
      <c r="T103" s="41">
        <f>S103</f>
        <v>125058</v>
      </c>
      <c r="U103" s="41">
        <v>127653.2</v>
      </c>
      <c r="V103" s="11">
        <f t="shared" si="28"/>
        <v>102.07519710854163</v>
      </c>
      <c r="W103" s="3"/>
    </row>
    <row r="104" spans="1:23" ht="47.25">
      <c r="A104" s="128"/>
      <c r="B104" s="12" t="s">
        <v>27</v>
      </c>
      <c r="C104" s="10">
        <f t="shared" si="33"/>
        <v>190474.9</v>
      </c>
      <c r="D104" s="9">
        <f t="shared" si="33"/>
        <v>190474.9</v>
      </c>
      <c r="E104" s="9">
        <f t="shared" si="33"/>
        <v>187434.77000000002</v>
      </c>
      <c r="F104" s="11">
        <f t="shared" si="31"/>
        <v>98.403920936564361</v>
      </c>
      <c r="G104" s="10">
        <v>29704.9</v>
      </c>
      <c r="H104" s="9">
        <v>29704.9</v>
      </c>
      <c r="I104" s="11">
        <v>27120</v>
      </c>
      <c r="J104" s="10">
        <v>26400</v>
      </c>
      <c r="K104" s="9">
        <v>26400</v>
      </c>
      <c r="L104" s="11">
        <v>26334.86</v>
      </c>
      <c r="M104" s="10">
        <v>22000</v>
      </c>
      <c r="N104" s="9">
        <v>22000</v>
      </c>
      <c r="O104" s="11">
        <v>21672</v>
      </c>
      <c r="P104" s="9">
        <v>51050</v>
      </c>
      <c r="Q104" s="9">
        <v>51050</v>
      </c>
      <c r="R104" s="25">
        <v>51026.8</v>
      </c>
      <c r="S104" s="30">
        <v>61320</v>
      </c>
      <c r="T104" s="25">
        <v>61320</v>
      </c>
      <c r="U104" s="25">
        <v>61281.11</v>
      </c>
      <c r="V104" s="11">
        <f t="shared" si="28"/>
        <v>99.936578604044357</v>
      </c>
      <c r="W104" s="3"/>
    </row>
    <row r="105" spans="1:23" s="31" customFormat="1" ht="31.5">
      <c r="A105" s="135"/>
      <c r="B105" s="19" t="s">
        <v>26</v>
      </c>
      <c r="C105" s="40">
        <f>SUM(C106:C112)</f>
        <v>1149831.5999999999</v>
      </c>
      <c r="D105" s="36">
        <f>SUM(D106:D112)</f>
        <v>1229146.19</v>
      </c>
      <c r="E105" s="36">
        <f>SUM(E106:E112)</f>
        <v>1249982.56</v>
      </c>
      <c r="F105" s="11">
        <f t="shared" si="31"/>
        <v>108.71005458538451</v>
      </c>
      <c r="G105" s="40">
        <f t="shared" ref="G105:U105" si="34">SUM(G106:G112)</f>
        <v>159726</v>
      </c>
      <c r="H105" s="36">
        <f t="shared" si="34"/>
        <v>171335.08000000002</v>
      </c>
      <c r="I105" s="33">
        <f t="shared" si="34"/>
        <v>185088.16999999998</v>
      </c>
      <c r="J105" s="40">
        <f t="shared" si="34"/>
        <v>202917</v>
      </c>
      <c r="K105" s="36">
        <f t="shared" si="34"/>
        <v>180942.65999999997</v>
      </c>
      <c r="L105" s="33">
        <f t="shared" si="34"/>
        <v>201052.65</v>
      </c>
      <c r="M105" s="40">
        <f t="shared" si="34"/>
        <v>158147</v>
      </c>
      <c r="N105" s="36">
        <f t="shared" si="34"/>
        <v>207444.62000000002</v>
      </c>
      <c r="O105" s="33">
        <f t="shared" si="34"/>
        <v>207033.94</v>
      </c>
      <c r="P105" s="36">
        <f t="shared" si="34"/>
        <v>213389</v>
      </c>
      <c r="Q105" s="36">
        <f t="shared" si="34"/>
        <v>228558.09000000003</v>
      </c>
      <c r="R105" s="36">
        <f t="shared" si="34"/>
        <v>232775.86000000002</v>
      </c>
      <c r="S105" s="40">
        <f t="shared" si="34"/>
        <v>415652.6</v>
      </c>
      <c r="T105" s="36">
        <f t="shared" si="34"/>
        <v>440865.74</v>
      </c>
      <c r="U105" s="36">
        <f t="shared" si="34"/>
        <v>424031.94000000006</v>
      </c>
      <c r="V105" s="11">
        <f t="shared" si="28"/>
        <v>102.0159479334425</v>
      </c>
      <c r="W105" s="32"/>
    </row>
    <row r="106" spans="1:23" ht="15.75">
      <c r="A106" s="128"/>
      <c r="B106" s="12" t="s">
        <v>25</v>
      </c>
      <c r="C106" s="10">
        <f t="shared" ref="C106:E113" si="35">G106+J106+M106+P106+S106</f>
        <v>290559</v>
      </c>
      <c r="D106" s="9">
        <f t="shared" si="35"/>
        <v>308373.91000000003</v>
      </c>
      <c r="E106" s="9">
        <f t="shared" si="35"/>
        <v>276503.58</v>
      </c>
      <c r="F106" s="11">
        <f t="shared" si="31"/>
        <v>95.162627900013433</v>
      </c>
      <c r="G106" s="10">
        <v>19500</v>
      </c>
      <c r="H106" s="9">
        <v>37842.400000000001</v>
      </c>
      <c r="I106" s="11">
        <v>35842.839999999997</v>
      </c>
      <c r="J106" s="10">
        <v>39581</v>
      </c>
      <c r="K106" s="9">
        <v>32191.3</v>
      </c>
      <c r="L106" s="11">
        <v>32077.88</v>
      </c>
      <c r="M106" s="10">
        <v>22715</v>
      </c>
      <c r="N106" s="9">
        <v>38628.58</v>
      </c>
      <c r="O106" s="11">
        <v>34358.199999999997</v>
      </c>
      <c r="P106" s="9">
        <v>63928</v>
      </c>
      <c r="Q106" s="9">
        <v>61356.63</v>
      </c>
      <c r="R106" s="25">
        <v>50736.42</v>
      </c>
      <c r="S106" s="30">
        <v>144835</v>
      </c>
      <c r="T106" s="25">
        <v>138355</v>
      </c>
      <c r="U106" s="25">
        <v>123488.24</v>
      </c>
      <c r="V106" s="11">
        <f t="shared" si="28"/>
        <v>85.261324955984392</v>
      </c>
      <c r="W106" s="3"/>
    </row>
    <row r="107" spans="1:23" ht="15.75">
      <c r="A107" s="128"/>
      <c r="B107" s="12" t="s">
        <v>24</v>
      </c>
      <c r="C107" s="10">
        <f t="shared" si="35"/>
        <v>110191</v>
      </c>
      <c r="D107" s="9">
        <f>H107+K107+N107+Q107+T107</f>
        <v>158850.47999999998</v>
      </c>
      <c r="E107" s="9">
        <f t="shared" si="35"/>
        <v>164271.78</v>
      </c>
      <c r="F107" s="11">
        <f t="shared" si="31"/>
        <v>149.07912624443011</v>
      </c>
      <c r="G107" s="10">
        <v>10034</v>
      </c>
      <c r="H107" s="9">
        <v>16798.14</v>
      </c>
      <c r="I107" s="11">
        <v>16780.14</v>
      </c>
      <c r="J107" s="10">
        <v>10470</v>
      </c>
      <c r="K107" s="9">
        <v>8443</v>
      </c>
      <c r="L107" s="11">
        <v>8443</v>
      </c>
      <c r="M107" s="10">
        <v>8100</v>
      </c>
      <c r="N107" s="9">
        <v>16376.5</v>
      </c>
      <c r="O107" s="11">
        <v>16376.5</v>
      </c>
      <c r="P107" s="9">
        <v>19928</v>
      </c>
      <c r="Q107" s="9">
        <v>35977</v>
      </c>
      <c r="R107" s="25">
        <v>41416.300000000003</v>
      </c>
      <c r="S107" s="30">
        <v>61659</v>
      </c>
      <c r="T107" s="25">
        <v>81255.839999999997</v>
      </c>
      <c r="U107" s="25">
        <v>81255.839999999997</v>
      </c>
      <c r="V107" s="11">
        <f t="shared" si="28"/>
        <v>131.78261081107379</v>
      </c>
      <c r="W107" s="3"/>
    </row>
    <row r="108" spans="1:23" ht="15.75">
      <c r="A108" s="128"/>
      <c r="B108" s="12" t="s">
        <v>23</v>
      </c>
      <c r="C108" s="10">
        <f t="shared" si="35"/>
        <v>139427.4</v>
      </c>
      <c r="D108" s="9">
        <f t="shared" si="35"/>
        <v>168427.4</v>
      </c>
      <c r="E108" s="9">
        <f t="shared" si="35"/>
        <v>217716.19</v>
      </c>
      <c r="F108" s="11">
        <f t="shared" si="31"/>
        <v>156.15021868011596</v>
      </c>
      <c r="G108" s="10">
        <v>22571.4</v>
      </c>
      <c r="H108" s="9">
        <v>22571.4</v>
      </c>
      <c r="I108" s="11">
        <v>40325.61</v>
      </c>
      <c r="J108" s="10">
        <v>22571</v>
      </c>
      <c r="K108" s="9">
        <v>22571</v>
      </c>
      <c r="L108" s="11">
        <v>34681.050000000003</v>
      </c>
      <c r="M108" s="10">
        <v>24510</v>
      </c>
      <c r="N108" s="9">
        <v>24510</v>
      </c>
      <c r="O108" s="11">
        <v>31210.080000000002</v>
      </c>
      <c r="P108" s="9">
        <v>33326</v>
      </c>
      <c r="Q108" s="9">
        <v>33326</v>
      </c>
      <c r="R108" s="25">
        <v>46094.55</v>
      </c>
      <c r="S108" s="30">
        <v>36449</v>
      </c>
      <c r="T108" s="25">
        <v>65449</v>
      </c>
      <c r="U108" s="25">
        <v>65404.9</v>
      </c>
      <c r="V108" s="11">
        <f t="shared" si="28"/>
        <v>179.44223435485199</v>
      </c>
      <c r="W108" s="3"/>
    </row>
    <row r="109" spans="1:23" ht="15.75">
      <c r="A109" s="128"/>
      <c r="B109" s="12" t="s">
        <v>22</v>
      </c>
      <c r="C109" s="10">
        <f t="shared" si="35"/>
        <v>421567.5</v>
      </c>
      <c r="D109" s="9">
        <f t="shared" si="35"/>
        <v>421290.20999999996</v>
      </c>
      <c r="E109" s="9">
        <f t="shared" si="35"/>
        <v>411911.54000000004</v>
      </c>
      <c r="F109" s="11">
        <f t="shared" si="31"/>
        <v>97.709510339388132</v>
      </c>
      <c r="G109" s="10">
        <v>66347.5</v>
      </c>
      <c r="H109" s="9">
        <v>51457.599999999999</v>
      </c>
      <c r="I109" s="11">
        <v>51022.39</v>
      </c>
      <c r="J109" s="10">
        <v>98250</v>
      </c>
      <c r="K109" s="9">
        <v>79788.37</v>
      </c>
      <c r="L109" s="11">
        <v>79684.070000000007</v>
      </c>
      <c r="M109" s="10">
        <v>86000</v>
      </c>
      <c r="N109" s="9">
        <v>103505.13</v>
      </c>
      <c r="O109" s="11">
        <v>100709.31</v>
      </c>
      <c r="P109" s="9">
        <v>75500</v>
      </c>
      <c r="Q109" s="9">
        <v>70586.210000000006</v>
      </c>
      <c r="R109" s="25">
        <v>65645.210000000006</v>
      </c>
      <c r="S109" s="30">
        <v>95470</v>
      </c>
      <c r="T109" s="25">
        <v>115952.9</v>
      </c>
      <c r="U109" s="25">
        <v>114850.56</v>
      </c>
      <c r="V109" s="11">
        <f t="shared" si="28"/>
        <v>120.30015711741908</v>
      </c>
      <c r="W109" s="3"/>
    </row>
    <row r="110" spans="1:23" ht="15.75">
      <c r="A110" s="128"/>
      <c r="B110" s="12" t="s">
        <v>21</v>
      </c>
      <c r="C110" s="10">
        <f t="shared" si="35"/>
        <v>77280</v>
      </c>
      <c r="D110" s="9">
        <f t="shared" si="35"/>
        <v>79900</v>
      </c>
      <c r="E110" s="9">
        <f t="shared" si="35"/>
        <v>90461.49</v>
      </c>
      <c r="F110" s="11">
        <f t="shared" si="31"/>
        <v>117.05679347826089</v>
      </c>
      <c r="G110" s="10">
        <v>13000</v>
      </c>
      <c r="H110" s="9">
        <v>13000</v>
      </c>
      <c r="I110" s="11">
        <v>14717</v>
      </c>
      <c r="J110" s="10">
        <v>10050</v>
      </c>
      <c r="K110" s="9">
        <v>10050</v>
      </c>
      <c r="L110" s="11">
        <v>18591.689999999999</v>
      </c>
      <c r="M110" s="10">
        <v>8580</v>
      </c>
      <c r="N110" s="9">
        <v>9000</v>
      </c>
      <c r="O110" s="11">
        <v>8955.44</v>
      </c>
      <c r="P110" s="9">
        <v>12000</v>
      </c>
      <c r="Q110" s="9">
        <v>13400</v>
      </c>
      <c r="R110" s="25">
        <v>13747.36</v>
      </c>
      <c r="S110" s="30">
        <v>33650</v>
      </c>
      <c r="T110" s="25">
        <v>34450</v>
      </c>
      <c r="U110" s="25">
        <v>34450</v>
      </c>
      <c r="V110" s="11">
        <f t="shared" si="28"/>
        <v>102.37741456166418</v>
      </c>
      <c r="W110" s="3"/>
    </row>
    <row r="111" spans="1:23" ht="15.75">
      <c r="A111" s="128"/>
      <c r="B111" s="12" t="s">
        <v>20</v>
      </c>
      <c r="C111" s="10">
        <f t="shared" si="35"/>
        <v>39176</v>
      </c>
      <c r="D111" s="9">
        <f t="shared" si="35"/>
        <v>32636.690000000002</v>
      </c>
      <c r="E111" s="9">
        <f t="shared" si="35"/>
        <v>30424.53</v>
      </c>
      <c r="F111" s="11">
        <f t="shared" si="31"/>
        <v>77.661144578313241</v>
      </c>
      <c r="G111" s="10">
        <v>13250</v>
      </c>
      <c r="H111" s="9">
        <v>14642.44</v>
      </c>
      <c r="I111" s="11">
        <v>12898.04</v>
      </c>
      <c r="J111" s="10">
        <v>9515</v>
      </c>
      <c r="K111" s="9">
        <v>6311.5</v>
      </c>
      <c r="L111" s="11">
        <v>5993.74</v>
      </c>
      <c r="M111" s="10">
        <v>4592</v>
      </c>
      <c r="N111" s="9">
        <v>7004.75</v>
      </c>
      <c r="O111" s="11">
        <v>7004.75</v>
      </c>
      <c r="P111" s="9">
        <v>1707</v>
      </c>
      <c r="Q111" s="9">
        <v>1707</v>
      </c>
      <c r="R111" s="25">
        <v>1570</v>
      </c>
      <c r="S111" s="30">
        <v>10112</v>
      </c>
      <c r="T111" s="25">
        <v>2971</v>
      </c>
      <c r="U111" s="25">
        <v>2958</v>
      </c>
      <c r="V111" s="11">
        <f t="shared" si="28"/>
        <v>29.252373417721518</v>
      </c>
      <c r="W111" s="3"/>
    </row>
    <row r="112" spans="1:23" ht="15.75">
      <c r="A112" s="128"/>
      <c r="B112" s="12" t="s">
        <v>19</v>
      </c>
      <c r="C112" s="10">
        <f t="shared" si="35"/>
        <v>71630.7</v>
      </c>
      <c r="D112" s="9">
        <f t="shared" si="35"/>
        <v>59667.5</v>
      </c>
      <c r="E112" s="9">
        <f t="shared" si="35"/>
        <v>58693.450000000004</v>
      </c>
      <c r="F112" s="11">
        <f t="shared" si="31"/>
        <v>81.938959133444186</v>
      </c>
      <c r="G112" s="10">
        <v>15023.1</v>
      </c>
      <c r="H112" s="9">
        <v>15023.1</v>
      </c>
      <c r="I112" s="11">
        <v>13502.15</v>
      </c>
      <c r="J112" s="10">
        <v>12480</v>
      </c>
      <c r="K112" s="9">
        <v>21587.49</v>
      </c>
      <c r="L112" s="11">
        <v>21581.22</v>
      </c>
      <c r="M112" s="10">
        <v>3650</v>
      </c>
      <c r="N112" s="9">
        <v>8419.66</v>
      </c>
      <c r="O112" s="11">
        <v>8419.66</v>
      </c>
      <c r="P112" s="9">
        <v>7000</v>
      </c>
      <c r="Q112" s="9">
        <v>12205.25</v>
      </c>
      <c r="R112" s="25">
        <v>13566.02</v>
      </c>
      <c r="S112" s="30">
        <v>33477.599999999999</v>
      </c>
      <c r="T112" s="25">
        <v>2432</v>
      </c>
      <c r="U112" s="25">
        <v>1624.4</v>
      </c>
      <c r="V112" s="11">
        <f t="shared" si="28"/>
        <v>4.8521996797858877</v>
      </c>
      <c r="W112" s="3"/>
    </row>
    <row r="113" spans="1:23" s="31" customFormat="1" ht="47.25">
      <c r="A113" s="135"/>
      <c r="B113" s="19" t="s">
        <v>18</v>
      </c>
      <c r="C113" s="39">
        <f t="shared" si="35"/>
        <v>23700</v>
      </c>
      <c r="D113" s="38">
        <f t="shared" si="35"/>
        <v>59158.83</v>
      </c>
      <c r="E113" s="9">
        <f t="shared" si="35"/>
        <v>59158.83</v>
      </c>
      <c r="F113" s="37">
        <f t="shared" si="31"/>
        <v>249.61531645569619</v>
      </c>
      <c r="G113" s="39">
        <v>5000</v>
      </c>
      <c r="H113" s="38">
        <v>11802.07</v>
      </c>
      <c r="I113" s="37">
        <v>11802.07</v>
      </c>
      <c r="J113" s="39">
        <v>5000</v>
      </c>
      <c r="K113" s="38">
        <v>13800</v>
      </c>
      <c r="L113" s="37">
        <v>13800</v>
      </c>
      <c r="M113" s="39">
        <v>5000</v>
      </c>
      <c r="N113" s="38">
        <v>14305.32</v>
      </c>
      <c r="O113" s="37">
        <v>14305.32</v>
      </c>
      <c r="P113" s="36">
        <v>5000</v>
      </c>
      <c r="Q113" s="36">
        <v>11165.68</v>
      </c>
      <c r="R113" s="34">
        <v>11165.68</v>
      </c>
      <c r="S113" s="35">
        <v>3700</v>
      </c>
      <c r="T113" s="34">
        <v>8085.76</v>
      </c>
      <c r="U113" s="34">
        <v>8085.76</v>
      </c>
      <c r="V113" s="11">
        <f t="shared" si="28"/>
        <v>218.53405405405402</v>
      </c>
      <c r="W113" s="32"/>
    </row>
    <row r="114" spans="1:23" ht="141.75">
      <c r="A114" s="129" t="s">
        <v>90</v>
      </c>
      <c r="B114" s="24" t="s">
        <v>31</v>
      </c>
      <c r="C114" s="23"/>
      <c r="D114" s="21"/>
      <c r="E114" s="21"/>
      <c r="F114" s="20"/>
      <c r="G114" s="22"/>
      <c r="H114" s="21"/>
      <c r="I114" s="21"/>
      <c r="J114" s="22"/>
      <c r="K114" s="21"/>
      <c r="L114" s="20"/>
      <c r="M114" s="22"/>
      <c r="N114" s="21"/>
      <c r="O114" s="20"/>
      <c r="P114" s="22"/>
      <c r="Q114" s="21"/>
      <c r="R114" s="20"/>
      <c r="S114" s="22"/>
      <c r="T114" s="21"/>
      <c r="U114" s="21"/>
      <c r="V114" s="20"/>
      <c r="W114" s="3"/>
    </row>
    <row r="115" spans="1:23">
      <c r="A115" s="11"/>
      <c r="B115" s="9" t="s">
        <v>5</v>
      </c>
      <c r="C115" s="10">
        <f>G115+J115+M115+P115+S115</f>
        <v>737612.3</v>
      </c>
      <c r="D115" s="9">
        <f>H115+K115+N115+Q115+T115</f>
        <v>899916.32000000007</v>
      </c>
      <c r="E115" s="9">
        <f>I115+L115+O115+R115+U115</f>
        <v>864883.53</v>
      </c>
      <c r="F115" s="11">
        <f>E115/C115*100</f>
        <v>117.25448857075729</v>
      </c>
      <c r="G115" s="10">
        <f t="shared" ref="G115:U115" si="36">G117+G119+G127</f>
        <v>322634.7</v>
      </c>
      <c r="H115" s="9">
        <f t="shared" si="36"/>
        <v>397010.14</v>
      </c>
      <c r="I115" s="9">
        <f t="shared" si="36"/>
        <v>379064.32000000001</v>
      </c>
      <c r="J115" s="10">
        <f t="shared" si="36"/>
        <v>414977.6</v>
      </c>
      <c r="K115" s="9">
        <f t="shared" si="36"/>
        <v>502906.18</v>
      </c>
      <c r="L115" s="11">
        <f t="shared" si="36"/>
        <v>485819.20999999996</v>
      </c>
      <c r="M115" s="10">
        <f t="shared" si="36"/>
        <v>0</v>
      </c>
      <c r="N115" s="9">
        <f t="shared" si="36"/>
        <v>0</v>
      </c>
      <c r="O115" s="11">
        <f t="shared" si="36"/>
        <v>0</v>
      </c>
      <c r="P115" s="10">
        <f t="shared" si="36"/>
        <v>0</v>
      </c>
      <c r="Q115" s="9">
        <f t="shared" si="36"/>
        <v>0</v>
      </c>
      <c r="R115" s="11">
        <f t="shared" si="36"/>
        <v>0</v>
      </c>
      <c r="S115" s="10">
        <f t="shared" si="36"/>
        <v>0</v>
      </c>
      <c r="T115" s="9">
        <f t="shared" si="36"/>
        <v>0</v>
      </c>
      <c r="U115" s="9">
        <f t="shared" si="36"/>
        <v>0</v>
      </c>
      <c r="V115" s="11"/>
      <c r="W115" s="3"/>
    </row>
    <row r="116" spans="1:23">
      <c r="A116" s="11"/>
      <c r="B116" s="9" t="s">
        <v>4</v>
      </c>
      <c r="C116" s="10"/>
      <c r="D116" s="9"/>
      <c r="E116" s="9"/>
      <c r="F116" s="11"/>
      <c r="G116" s="10"/>
      <c r="H116" s="9"/>
      <c r="I116" s="9"/>
      <c r="J116" s="10"/>
      <c r="K116" s="9"/>
      <c r="L116" s="11"/>
      <c r="M116" s="10"/>
      <c r="N116" s="9"/>
      <c r="O116" s="11"/>
      <c r="P116" s="10"/>
      <c r="Q116" s="9"/>
      <c r="R116" s="11"/>
      <c r="S116" s="10"/>
      <c r="T116" s="9"/>
      <c r="U116" s="9"/>
      <c r="V116" s="11"/>
      <c r="W116" s="3"/>
    </row>
    <row r="117" spans="1:23" s="31" customFormat="1" ht="15.75">
      <c r="A117" s="135"/>
      <c r="B117" s="19" t="s">
        <v>0</v>
      </c>
      <c r="C117" s="40">
        <f>G117+J117+M117+P117+S117</f>
        <v>476757.5</v>
      </c>
      <c r="D117" s="36">
        <f t="shared" ref="C117:E118" si="37">H117+K117+N117+Q117+T117</f>
        <v>476757.5</v>
      </c>
      <c r="E117" s="36">
        <f t="shared" si="37"/>
        <v>465491.89</v>
      </c>
      <c r="F117" s="33">
        <f t="shared" ref="F117:F127" si="38">E117/C117*100</f>
        <v>97.637035599859473</v>
      </c>
      <c r="G117" s="40">
        <f>G118</f>
        <v>221426.9</v>
      </c>
      <c r="H117" s="36">
        <f t="shared" ref="H117:K117" si="39">H118</f>
        <v>221426.9</v>
      </c>
      <c r="I117" s="36">
        <f t="shared" si="39"/>
        <v>211737.49</v>
      </c>
      <c r="J117" s="40">
        <f t="shared" si="39"/>
        <v>255330.6</v>
      </c>
      <c r="K117" s="36">
        <f t="shared" si="39"/>
        <v>255330.6</v>
      </c>
      <c r="L117" s="33">
        <f t="shared" ref="L117" si="40">L118</f>
        <v>253754.4</v>
      </c>
      <c r="M117" s="40">
        <f t="shared" ref="M117" si="41">M118</f>
        <v>0</v>
      </c>
      <c r="N117" s="36">
        <f t="shared" ref="N117" si="42">N118</f>
        <v>0</v>
      </c>
      <c r="O117" s="33">
        <f t="shared" ref="O117" si="43">O118</f>
        <v>0</v>
      </c>
      <c r="P117" s="40">
        <f t="shared" ref="P117" si="44">P118</f>
        <v>0</v>
      </c>
      <c r="Q117" s="36">
        <f t="shared" ref="Q117" si="45">Q118</f>
        <v>0</v>
      </c>
      <c r="R117" s="33">
        <f t="shared" ref="R117" si="46">R118</f>
        <v>0</v>
      </c>
      <c r="S117" s="40">
        <f t="shared" ref="S117" si="47">S118</f>
        <v>0</v>
      </c>
      <c r="T117" s="36">
        <f t="shared" ref="T117" si="48">T118</f>
        <v>0</v>
      </c>
      <c r="U117" s="36">
        <f t="shared" ref="U117" si="49">U118</f>
        <v>0</v>
      </c>
      <c r="V117" s="11"/>
      <c r="W117" s="32"/>
    </row>
    <row r="118" spans="1:23" ht="31.5">
      <c r="A118" s="128"/>
      <c r="B118" s="12" t="s">
        <v>28</v>
      </c>
      <c r="C118" s="10">
        <f t="shared" si="37"/>
        <v>476757.5</v>
      </c>
      <c r="D118" s="9">
        <f t="shared" si="37"/>
        <v>476757.5</v>
      </c>
      <c r="E118" s="9">
        <f t="shared" si="37"/>
        <v>465491.89</v>
      </c>
      <c r="F118" s="11">
        <f t="shared" si="38"/>
        <v>97.637035599859473</v>
      </c>
      <c r="G118" s="10">
        <v>221426.9</v>
      </c>
      <c r="H118" s="9">
        <f>G118</f>
        <v>221426.9</v>
      </c>
      <c r="I118" s="9">
        <v>211737.49</v>
      </c>
      <c r="J118" s="10">
        <v>255330.6</v>
      </c>
      <c r="K118" s="9">
        <f>J118</f>
        <v>255330.6</v>
      </c>
      <c r="L118" s="11">
        <v>253754.4</v>
      </c>
      <c r="M118" s="10"/>
      <c r="N118" s="9"/>
      <c r="O118" s="11"/>
      <c r="P118" s="73"/>
      <c r="Q118" s="43"/>
      <c r="R118" s="74"/>
      <c r="S118" s="42"/>
      <c r="T118" s="41"/>
      <c r="U118" s="41"/>
      <c r="V118" s="11"/>
      <c r="W118" s="3"/>
    </row>
    <row r="119" spans="1:23" s="31" customFormat="1" ht="31.5">
      <c r="A119" s="135"/>
      <c r="B119" s="19" t="s">
        <v>26</v>
      </c>
      <c r="C119" s="40">
        <f>SUM(C120:C126)</f>
        <v>248854.80000000002</v>
      </c>
      <c r="D119" s="36">
        <f>SUM(D120:D126)</f>
        <v>310880.87</v>
      </c>
      <c r="E119" s="36">
        <f>SUM(E120:E126)</f>
        <v>287113.69</v>
      </c>
      <c r="F119" s="33">
        <f t="shared" si="38"/>
        <v>115.373981132773</v>
      </c>
      <c r="G119" s="40">
        <f t="shared" ref="G119:U119" si="50">SUM(G120:G126)</f>
        <v>95207.8</v>
      </c>
      <c r="H119" s="36">
        <f t="shared" si="50"/>
        <v>123305.29</v>
      </c>
      <c r="I119" s="33">
        <f t="shared" si="50"/>
        <v>115048.88</v>
      </c>
      <c r="J119" s="40">
        <f t="shared" si="50"/>
        <v>153647</v>
      </c>
      <c r="K119" s="36">
        <f t="shared" si="50"/>
        <v>187575.58</v>
      </c>
      <c r="L119" s="33">
        <f t="shared" si="50"/>
        <v>172064.81</v>
      </c>
      <c r="M119" s="40">
        <f t="shared" si="50"/>
        <v>0</v>
      </c>
      <c r="N119" s="36">
        <f t="shared" si="50"/>
        <v>0</v>
      </c>
      <c r="O119" s="33">
        <f t="shared" si="50"/>
        <v>0</v>
      </c>
      <c r="P119" s="40">
        <f t="shared" si="50"/>
        <v>0</v>
      </c>
      <c r="Q119" s="36">
        <f t="shared" si="50"/>
        <v>0</v>
      </c>
      <c r="R119" s="33">
        <f t="shared" si="50"/>
        <v>0</v>
      </c>
      <c r="S119" s="40">
        <f t="shared" si="50"/>
        <v>0</v>
      </c>
      <c r="T119" s="36">
        <f t="shared" si="50"/>
        <v>0</v>
      </c>
      <c r="U119" s="36">
        <f t="shared" si="50"/>
        <v>0</v>
      </c>
      <c r="V119" s="11"/>
      <c r="W119" s="32"/>
    </row>
    <row r="120" spans="1:23" ht="15.75">
      <c r="A120" s="128"/>
      <c r="B120" s="12" t="s">
        <v>25</v>
      </c>
      <c r="C120" s="10">
        <f t="shared" ref="C120:E127" si="51">G120+J120+M120+P120+S120</f>
        <v>29435</v>
      </c>
      <c r="D120" s="9">
        <f t="shared" si="51"/>
        <v>32373.42</v>
      </c>
      <c r="E120" s="9">
        <f t="shared" si="51"/>
        <v>32998.880000000005</v>
      </c>
      <c r="F120" s="11">
        <f t="shared" si="38"/>
        <v>112.10762697469001</v>
      </c>
      <c r="G120" s="10">
        <v>19700</v>
      </c>
      <c r="H120" s="9">
        <v>9249.65</v>
      </c>
      <c r="I120" s="11">
        <v>9874.75</v>
      </c>
      <c r="J120" s="10">
        <v>9735</v>
      </c>
      <c r="K120" s="9">
        <v>23123.77</v>
      </c>
      <c r="L120" s="11">
        <v>23124.13</v>
      </c>
      <c r="M120" s="10"/>
      <c r="N120" s="9"/>
      <c r="O120" s="11"/>
      <c r="P120" s="10"/>
      <c r="Q120" s="9"/>
      <c r="R120" s="75"/>
      <c r="S120" s="30"/>
      <c r="T120" s="25"/>
      <c r="U120" s="25"/>
      <c r="V120" s="11"/>
      <c r="W120" s="3"/>
    </row>
    <row r="121" spans="1:23" ht="15.75">
      <c r="A121" s="128"/>
      <c r="B121" s="12" t="s">
        <v>24</v>
      </c>
      <c r="C121" s="10">
        <f t="shared" si="51"/>
        <v>18165</v>
      </c>
      <c r="D121" s="9">
        <f t="shared" si="51"/>
        <v>18313.849999999999</v>
      </c>
      <c r="E121" s="9">
        <f t="shared" si="51"/>
        <v>18300.189999999999</v>
      </c>
      <c r="F121" s="11">
        <f t="shared" si="38"/>
        <v>100.7442334159097</v>
      </c>
      <c r="G121" s="10">
        <v>10000</v>
      </c>
      <c r="H121" s="9">
        <v>7899.54</v>
      </c>
      <c r="I121" s="11">
        <v>7899.54</v>
      </c>
      <c r="J121" s="10">
        <v>8165</v>
      </c>
      <c r="K121" s="9">
        <v>10414.31</v>
      </c>
      <c r="L121" s="11">
        <v>10400.65</v>
      </c>
      <c r="M121" s="10"/>
      <c r="N121" s="9"/>
      <c r="O121" s="11"/>
      <c r="P121" s="10"/>
      <c r="Q121" s="9"/>
      <c r="R121" s="75"/>
      <c r="S121" s="30"/>
      <c r="T121" s="25"/>
      <c r="U121" s="25"/>
      <c r="V121" s="11"/>
      <c r="W121" s="3"/>
    </row>
    <row r="122" spans="1:23" ht="15.75">
      <c r="A122" s="128"/>
      <c r="B122" s="12" t="s">
        <v>23</v>
      </c>
      <c r="C122" s="10">
        <f t="shared" si="51"/>
        <v>51606</v>
      </c>
      <c r="D122" s="9">
        <f t="shared" si="51"/>
        <v>51606</v>
      </c>
      <c r="E122" s="9">
        <f t="shared" si="51"/>
        <v>42461.06</v>
      </c>
      <c r="F122" s="11">
        <f t="shared" si="38"/>
        <v>82.279308607526247</v>
      </c>
      <c r="G122" s="10">
        <v>22600</v>
      </c>
      <c r="H122" s="9">
        <v>22600</v>
      </c>
      <c r="I122" s="11">
        <v>22802.83</v>
      </c>
      <c r="J122" s="10">
        <v>29006</v>
      </c>
      <c r="K122" s="9">
        <v>29006</v>
      </c>
      <c r="L122" s="11">
        <v>19658.23</v>
      </c>
      <c r="M122" s="10"/>
      <c r="N122" s="9"/>
      <c r="O122" s="11"/>
      <c r="P122" s="10"/>
      <c r="Q122" s="9"/>
      <c r="R122" s="75"/>
      <c r="S122" s="30"/>
      <c r="T122" s="25"/>
      <c r="U122" s="25"/>
      <c r="V122" s="11"/>
      <c r="W122" s="3"/>
    </row>
    <row r="123" spans="1:23" ht="15.75">
      <c r="A123" s="128"/>
      <c r="B123" s="12" t="s">
        <v>22</v>
      </c>
      <c r="C123" s="10">
        <f t="shared" si="51"/>
        <v>59400</v>
      </c>
      <c r="D123" s="9">
        <f t="shared" si="51"/>
        <v>109957.47</v>
      </c>
      <c r="E123" s="9">
        <f t="shared" si="51"/>
        <v>102228.29000000001</v>
      </c>
      <c r="F123" s="11">
        <f t="shared" si="38"/>
        <v>172.10149831649832</v>
      </c>
      <c r="G123" s="10">
        <v>5000</v>
      </c>
      <c r="H123" s="9">
        <v>46171.18</v>
      </c>
      <c r="I123" s="11">
        <v>38533.1</v>
      </c>
      <c r="J123" s="10">
        <v>54400</v>
      </c>
      <c r="K123" s="9">
        <v>63786.29</v>
      </c>
      <c r="L123" s="11">
        <v>63695.19</v>
      </c>
      <c r="M123" s="10"/>
      <c r="N123" s="9"/>
      <c r="O123" s="11"/>
      <c r="P123" s="10"/>
      <c r="Q123" s="9"/>
      <c r="R123" s="75"/>
      <c r="S123" s="30"/>
      <c r="T123" s="25"/>
      <c r="U123" s="25"/>
      <c r="V123" s="11"/>
      <c r="W123" s="3"/>
    </row>
    <row r="124" spans="1:23" ht="15.75">
      <c r="A124" s="128"/>
      <c r="B124" s="12" t="s">
        <v>21</v>
      </c>
      <c r="C124" s="10">
        <f t="shared" si="51"/>
        <v>17524.2</v>
      </c>
      <c r="D124" s="9">
        <f t="shared" si="51"/>
        <v>17524.2</v>
      </c>
      <c r="E124" s="9">
        <f t="shared" si="51"/>
        <v>10944.9</v>
      </c>
      <c r="F124" s="11">
        <f t="shared" si="38"/>
        <v>62.455918101824906</v>
      </c>
      <c r="G124" s="10">
        <v>6958.2</v>
      </c>
      <c r="H124" s="9">
        <v>6958.2</v>
      </c>
      <c r="I124" s="11">
        <v>5908.91</v>
      </c>
      <c r="J124" s="10">
        <v>10566</v>
      </c>
      <c r="K124" s="9">
        <v>10566</v>
      </c>
      <c r="L124" s="11">
        <v>5035.99</v>
      </c>
      <c r="M124" s="10"/>
      <c r="N124" s="9"/>
      <c r="O124" s="11"/>
      <c r="P124" s="10"/>
      <c r="Q124" s="9"/>
      <c r="R124" s="75"/>
      <c r="S124" s="30"/>
      <c r="T124" s="25"/>
      <c r="U124" s="25"/>
      <c r="V124" s="11"/>
      <c r="W124" s="3"/>
    </row>
    <row r="125" spans="1:23" ht="15.75">
      <c r="A125" s="128"/>
      <c r="B125" s="12" t="s">
        <v>20</v>
      </c>
      <c r="C125" s="10">
        <f t="shared" si="51"/>
        <v>12791.6</v>
      </c>
      <c r="D125" s="9">
        <f t="shared" si="51"/>
        <v>16109.619999999999</v>
      </c>
      <c r="E125" s="9">
        <f t="shared" si="51"/>
        <v>16492.5</v>
      </c>
      <c r="F125" s="11">
        <f t="shared" si="38"/>
        <v>128.93226805090842</v>
      </c>
      <c r="G125" s="10">
        <v>5949.6</v>
      </c>
      <c r="H125" s="9">
        <v>5426.72</v>
      </c>
      <c r="I125" s="11">
        <v>6089</v>
      </c>
      <c r="J125" s="10">
        <v>6842</v>
      </c>
      <c r="K125" s="9">
        <v>10682.9</v>
      </c>
      <c r="L125" s="11">
        <v>10403.5</v>
      </c>
      <c r="M125" s="10"/>
      <c r="N125" s="9"/>
      <c r="O125" s="11"/>
      <c r="P125" s="10"/>
      <c r="Q125" s="9"/>
      <c r="R125" s="75"/>
      <c r="S125" s="30"/>
      <c r="T125" s="25"/>
      <c r="U125" s="25"/>
      <c r="V125" s="11"/>
      <c r="W125" s="3"/>
    </row>
    <row r="126" spans="1:23" ht="15.75">
      <c r="A126" s="128"/>
      <c r="B126" s="12" t="s">
        <v>19</v>
      </c>
      <c r="C126" s="10">
        <f t="shared" si="51"/>
        <v>59933</v>
      </c>
      <c r="D126" s="9">
        <f t="shared" si="51"/>
        <v>64996.31</v>
      </c>
      <c r="E126" s="9">
        <f t="shared" si="51"/>
        <v>63687.87</v>
      </c>
      <c r="F126" s="11">
        <f t="shared" si="38"/>
        <v>106.26511270919194</v>
      </c>
      <c r="G126" s="10">
        <v>25000</v>
      </c>
      <c r="H126" s="9">
        <v>25000</v>
      </c>
      <c r="I126" s="11">
        <v>23940.75</v>
      </c>
      <c r="J126" s="10">
        <v>34933</v>
      </c>
      <c r="K126" s="9">
        <v>39996.31</v>
      </c>
      <c r="L126" s="11">
        <v>39747.120000000003</v>
      </c>
      <c r="M126" s="10"/>
      <c r="N126" s="9"/>
      <c r="O126" s="11"/>
      <c r="P126" s="10"/>
      <c r="Q126" s="9"/>
      <c r="R126" s="75"/>
      <c r="S126" s="30"/>
      <c r="T126" s="25"/>
      <c r="U126" s="25"/>
      <c r="V126" s="11"/>
      <c r="W126" s="3"/>
    </row>
    <row r="127" spans="1:23" s="31" customFormat="1" ht="47.25">
      <c r="A127" s="135"/>
      <c r="B127" s="19" t="s">
        <v>18</v>
      </c>
      <c r="C127" s="39">
        <f t="shared" si="51"/>
        <v>12000</v>
      </c>
      <c r="D127" s="38">
        <f t="shared" si="51"/>
        <v>112277.95</v>
      </c>
      <c r="E127" s="38">
        <f t="shared" si="51"/>
        <v>112277.95</v>
      </c>
      <c r="F127" s="37">
        <f t="shared" si="38"/>
        <v>935.64958333333334</v>
      </c>
      <c r="G127" s="39">
        <v>6000</v>
      </c>
      <c r="H127" s="38">
        <v>52277.95</v>
      </c>
      <c r="I127" s="37">
        <v>52277.95</v>
      </c>
      <c r="J127" s="39">
        <v>6000</v>
      </c>
      <c r="K127" s="38">
        <v>60000</v>
      </c>
      <c r="L127" s="37">
        <v>60000</v>
      </c>
      <c r="M127" s="39"/>
      <c r="N127" s="38"/>
      <c r="O127" s="37"/>
      <c r="P127" s="39"/>
      <c r="Q127" s="38"/>
      <c r="R127" s="76"/>
      <c r="S127" s="77"/>
      <c r="T127" s="78"/>
      <c r="U127" s="78"/>
      <c r="V127" s="51"/>
      <c r="W127" s="32"/>
    </row>
    <row r="128" spans="1:23" ht="126">
      <c r="A128" s="129" t="s">
        <v>91</v>
      </c>
      <c r="B128" s="24" t="s">
        <v>30</v>
      </c>
      <c r="C128" s="23"/>
      <c r="D128" s="21"/>
      <c r="E128" s="21"/>
      <c r="F128" s="20"/>
      <c r="G128" s="22"/>
      <c r="H128" s="21"/>
      <c r="I128" s="21"/>
      <c r="J128" s="22"/>
      <c r="K128" s="21"/>
      <c r="L128" s="21"/>
      <c r="M128" s="22"/>
      <c r="N128" s="21"/>
      <c r="O128" s="21"/>
      <c r="P128" s="22"/>
      <c r="Q128" s="21"/>
      <c r="R128" s="21"/>
      <c r="S128" s="10"/>
      <c r="T128" s="9"/>
      <c r="U128" s="9"/>
      <c r="V128" s="11"/>
      <c r="W128" s="3"/>
    </row>
    <row r="129" spans="1:23">
      <c r="A129" s="11"/>
      <c r="B129" s="36" t="s">
        <v>5</v>
      </c>
      <c r="C129" s="40">
        <f>G129+J129+M129+P129+S129</f>
        <v>125895</v>
      </c>
      <c r="D129" s="36">
        <f>H129+K129+N129+Q129+T129</f>
        <v>118262.52</v>
      </c>
      <c r="E129" s="36">
        <f>I129+L129+O129+R129+U129</f>
        <v>87610.57</v>
      </c>
      <c r="F129" s="33">
        <f>E129/C129*100</f>
        <v>69.590190237896664</v>
      </c>
      <c r="G129" s="40">
        <f t="shared" ref="G129:U129" si="52">G131+G133</f>
        <v>48900</v>
      </c>
      <c r="H129" s="36">
        <f t="shared" si="52"/>
        <v>50100.08</v>
      </c>
      <c r="I129" s="36">
        <f t="shared" si="52"/>
        <v>47483.689999999995</v>
      </c>
      <c r="J129" s="40">
        <f t="shared" si="52"/>
        <v>76995</v>
      </c>
      <c r="K129" s="36">
        <f t="shared" si="52"/>
        <v>68162.44</v>
      </c>
      <c r="L129" s="36">
        <f t="shared" si="52"/>
        <v>40126.880000000005</v>
      </c>
      <c r="M129" s="10">
        <f t="shared" si="52"/>
        <v>0</v>
      </c>
      <c r="N129" s="9">
        <f t="shared" si="52"/>
        <v>0</v>
      </c>
      <c r="O129" s="9">
        <f t="shared" si="52"/>
        <v>0</v>
      </c>
      <c r="P129" s="10">
        <f t="shared" si="52"/>
        <v>0</v>
      </c>
      <c r="Q129" s="9">
        <f t="shared" si="52"/>
        <v>0</v>
      </c>
      <c r="R129" s="9">
        <f t="shared" si="52"/>
        <v>0</v>
      </c>
      <c r="S129" s="10">
        <f t="shared" si="52"/>
        <v>0</v>
      </c>
      <c r="T129" s="9">
        <f t="shared" si="52"/>
        <v>0</v>
      </c>
      <c r="U129" s="9">
        <f t="shared" si="52"/>
        <v>0</v>
      </c>
      <c r="V129" s="11"/>
      <c r="W129" s="3"/>
    </row>
    <row r="130" spans="1:23">
      <c r="A130" s="11"/>
      <c r="B130" s="9" t="s">
        <v>4</v>
      </c>
      <c r="C130" s="10"/>
      <c r="D130" s="9"/>
      <c r="E130" s="9"/>
      <c r="F130" s="11"/>
      <c r="G130" s="10"/>
      <c r="H130" s="9"/>
      <c r="I130" s="9"/>
      <c r="J130" s="10"/>
      <c r="K130" s="9"/>
      <c r="L130" s="9"/>
      <c r="M130" s="10"/>
      <c r="N130" s="9"/>
      <c r="O130" s="9"/>
      <c r="P130" s="10"/>
      <c r="Q130" s="9"/>
      <c r="R130" s="9"/>
      <c r="S130" s="10"/>
      <c r="T130" s="9"/>
      <c r="U130" s="9"/>
      <c r="V130" s="11"/>
      <c r="W130" s="3"/>
    </row>
    <row r="131" spans="1:23" ht="15.75">
      <c r="A131" s="128"/>
      <c r="B131" s="19" t="s">
        <v>0</v>
      </c>
      <c r="C131" s="10">
        <f t="shared" ref="C131:E132" si="53">G131+J131+M131+P131+S131</f>
        <v>91150</v>
      </c>
      <c r="D131" s="9">
        <f t="shared" si="53"/>
        <v>91150</v>
      </c>
      <c r="E131" s="9">
        <f t="shared" si="53"/>
        <v>56329.11</v>
      </c>
      <c r="F131" s="11">
        <f t="shared" ref="F131:F138" si="54">E131/C131*100</f>
        <v>61.798255622600109</v>
      </c>
      <c r="G131" s="10">
        <f>G132</f>
        <v>40000</v>
      </c>
      <c r="H131" s="9">
        <f t="shared" ref="H131:U131" si="55">H132</f>
        <v>40000</v>
      </c>
      <c r="I131" s="9">
        <f t="shared" si="55"/>
        <v>36368.449999999997</v>
      </c>
      <c r="J131" s="10">
        <f t="shared" si="55"/>
        <v>51150</v>
      </c>
      <c r="K131" s="9">
        <f t="shared" si="55"/>
        <v>51150</v>
      </c>
      <c r="L131" s="9">
        <f t="shared" si="55"/>
        <v>19960.66</v>
      </c>
      <c r="M131" s="10">
        <f t="shared" si="55"/>
        <v>0</v>
      </c>
      <c r="N131" s="9">
        <f t="shared" si="55"/>
        <v>0</v>
      </c>
      <c r="O131" s="9">
        <f t="shared" si="55"/>
        <v>0</v>
      </c>
      <c r="P131" s="10">
        <f t="shared" si="55"/>
        <v>0</v>
      </c>
      <c r="Q131" s="9">
        <f t="shared" si="55"/>
        <v>0</v>
      </c>
      <c r="R131" s="9">
        <f t="shared" si="55"/>
        <v>0</v>
      </c>
      <c r="S131" s="10">
        <f t="shared" si="55"/>
        <v>0</v>
      </c>
      <c r="T131" s="9">
        <f t="shared" si="55"/>
        <v>0</v>
      </c>
      <c r="U131" s="9">
        <f t="shared" si="55"/>
        <v>0</v>
      </c>
      <c r="V131" s="11"/>
      <c r="W131" s="3"/>
    </row>
    <row r="132" spans="1:23" ht="31.5">
      <c r="A132" s="128"/>
      <c r="B132" s="12" t="s">
        <v>28</v>
      </c>
      <c r="C132" s="10">
        <f t="shared" si="53"/>
        <v>91150</v>
      </c>
      <c r="D132" s="9">
        <f t="shared" si="53"/>
        <v>91150</v>
      </c>
      <c r="E132" s="9">
        <f t="shared" si="53"/>
        <v>56329.11</v>
      </c>
      <c r="F132" s="11">
        <f t="shared" si="54"/>
        <v>61.798255622600109</v>
      </c>
      <c r="G132" s="10">
        <v>40000</v>
      </c>
      <c r="H132" s="9">
        <f>G132</f>
        <v>40000</v>
      </c>
      <c r="I132" s="9">
        <v>36368.449999999997</v>
      </c>
      <c r="J132" s="10">
        <v>51150</v>
      </c>
      <c r="K132" s="9">
        <f>J132</f>
        <v>51150</v>
      </c>
      <c r="L132" s="9">
        <v>19960.66</v>
      </c>
      <c r="M132" s="10"/>
      <c r="N132" s="9"/>
      <c r="O132" s="11"/>
      <c r="P132" s="43"/>
      <c r="Q132" s="43"/>
      <c r="R132" s="41"/>
      <c r="S132" s="42"/>
      <c r="T132" s="41"/>
      <c r="U132" s="41"/>
      <c r="V132" s="11"/>
      <c r="W132" s="3"/>
    </row>
    <row r="133" spans="1:23" s="31" customFormat="1" ht="31.5">
      <c r="A133" s="135"/>
      <c r="B133" s="19" t="s">
        <v>26</v>
      </c>
      <c r="C133" s="40">
        <f>SUM(C134:C140)</f>
        <v>34745</v>
      </c>
      <c r="D133" s="36">
        <f>SUM(D134:D140)</f>
        <v>27112.519999999997</v>
      </c>
      <c r="E133" s="36">
        <f>SUM(E134:E140)</f>
        <v>31281.46</v>
      </c>
      <c r="F133" s="11">
        <f t="shared" si="54"/>
        <v>90.03154410706577</v>
      </c>
      <c r="G133" s="40">
        <f t="shared" ref="G133:U133" si="56">SUM(G134:G140)</f>
        <v>8900</v>
      </c>
      <c r="H133" s="36">
        <f t="shared" si="56"/>
        <v>10100.08</v>
      </c>
      <c r="I133" s="33">
        <f t="shared" si="56"/>
        <v>11115.24</v>
      </c>
      <c r="J133" s="40">
        <f t="shared" si="56"/>
        <v>25845</v>
      </c>
      <c r="K133" s="36">
        <f t="shared" si="56"/>
        <v>17012.439999999999</v>
      </c>
      <c r="L133" s="33">
        <f t="shared" si="56"/>
        <v>20166.22</v>
      </c>
      <c r="M133" s="40">
        <f t="shared" si="56"/>
        <v>0</v>
      </c>
      <c r="N133" s="36">
        <f t="shared" si="56"/>
        <v>0</v>
      </c>
      <c r="O133" s="33">
        <f t="shared" si="56"/>
        <v>0</v>
      </c>
      <c r="P133" s="36">
        <f t="shared" si="56"/>
        <v>0</v>
      </c>
      <c r="Q133" s="36">
        <f t="shared" si="56"/>
        <v>0</v>
      </c>
      <c r="R133" s="36">
        <f t="shared" si="56"/>
        <v>0</v>
      </c>
      <c r="S133" s="40">
        <f t="shared" si="56"/>
        <v>0</v>
      </c>
      <c r="T133" s="36">
        <f t="shared" si="56"/>
        <v>0</v>
      </c>
      <c r="U133" s="36">
        <f t="shared" si="56"/>
        <v>0</v>
      </c>
      <c r="V133" s="11"/>
      <c r="W133" s="32"/>
    </row>
    <row r="134" spans="1:23" ht="15.75">
      <c r="A134" s="128"/>
      <c r="B134" s="12" t="s">
        <v>25</v>
      </c>
      <c r="C134" s="10">
        <f t="shared" ref="C134:E140" si="57">G134+J134+M134+P134+S134</f>
        <v>6145</v>
      </c>
      <c r="D134" s="9">
        <f t="shared" si="57"/>
        <v>7773.36</v>
      </c>
      <c r="E134" s="9">
        <f t="shared" si="57"/>
        <v>8519.33</v>
      </c>
      <c r="F134" s="11">
        <f t="shared" si="54"/>
        <v>138.63840520748576</v>
      </c>
      <c r="G134" s="10">
        <v>2900</v>
      </c>
      <c r="H134" s="9">
        <v>3100.08</v>
      </c>
      <c r="I134" s="11">
        <v>3846.05</v>
      </c>
      <c r="J134" s="10">
        <v>3245</v>
      </c>
      <c r="K134" s="9">
        <v>4673.28</v>
      </c>
      <c r="L134" s="11">
        <v>4673.28</v>
      </c>
      <c r="M134" s="10"/>
      <c r="N134" s="9"/>
      <c r="O134" s="11"/>
      <c r="P134" s="9"/>
      <c r="Q134" s="9"/>
      <c r="R134" s="25"/>
      <c r="S134" s="30"/>
      <c r="T134" s="25"/>
      <c r="U134" s="25"/>
      <c r="V134" s="11"/>
      <c r="W134" s="3"/>
    </row>
    <row r="135" spans="1:23" ht="15.75">
      <c r="A135" s="128"/>
      <c r="B135" s="12" t="s">
        <v>24</v>
      </c>
      <c r="C135" s="10">
        <f t="shared" si="57"/>
        <v>3400</v>
      </c>
      <c r="D135" s="9">
        <f t="shared" si="57"/>
        <v>865.6</v>
      </c>
      <c r="E135" s="9">
        <f t="shared" si="57"/>
        <v>865.6</v>
      </c>
      <c r="F135" s="11">
        <f>E135/C135*100</f>
        <v>25.458823529411767</v>
      </c>
      <c r="G135" s="10">
        <v>1000</v>
      </c>
      <c r="H135" s="9"/>
      <c r="I135" s="11"/>
      <c r="J135" s="10">
        <v>2400</v>
      </c>
      <c r="K135" s="9">
        <v>865.6</v>
      </c>
      <c r="L135" s="11">
        <v>865.6</v>
      </c>
      <c r="M135" s="10"/>
      <c r="N135" s="9"/>
      <c r="O135" s="11"/>
      <c r="P135" s="9"/>
      <c r="Q135" s="9"/>
      <c r="R135" s="25"/>
      <c r="S135" s="30"/>
      <c r="T135" s="25"/>
      <c r="U135" s="25"/>
      <c r="V135" s="11"/>
      <c r="W135" s="3"/>
    </row>
    <row r="136" spans="1:23" ht="15.75">
      <c r="A136" s="128"/>
      <c r="B136" s="12" t="s">
        <v>23</v>
      </c>
      <c r="C136" s="10">
        <f t="shared" si="57"/>
        <v>2000</v>
      </c>
      <c r="D136" s="9">
        <f t="shared" si="57"/>
        <v>2000</v>
      </c>
      <c r="E136" s="9">
        <f t="shared" si="57"/>
        <v>7983.3600000000006</v>
      </c>
      <c r="F136" s="11">
        <f t="shared" si="54"/>
        <v>399.16800000000001</v>
      </c>
      <c r="G136" s="10">
        <v>1000</v>
      </c>
      <c r="H136" s="9">
        <v>1000</v>
      </c>
      <c r="I136" s="11">
        <v>2743.18</v>
      </c>
      <c r="J136" s="10">
        <v>1000</v>
      </c>
      <c r="K136" s="9">
        <v>1000</v>
      </c>
      <c r="L136" s="11">
        <v>5240.18</v>
      </c>
      <c r="M136" s="10"/>
      <c r="N136" s="9"/>
      <c r="O136" s="11"/>
      <c r="P136" s="9"/>
      <c r="Q136" s="9"/>
      <c r="R136" s="25"/>
      <c r="S136" s="30"/>
      <c r="T136" s="25"/>
      <c r="U136" s="25"/>
      <c r="V136" s="11"/>
      <c r="W136" s="3"/>
    </row>
    <row r="137" spans="1:23" ht="15.75">
      <c r="A137" s="128"/>
      <c r="B137" s="12" t="s">
        <v>22</v>
      </c>
      <c r="C137" s="10">
        <f t="shared" si="57"/>
        <v>21200</v>
      </c>
      <c r="D137" s="9">
        <f t="shared" si="57"/>
        <v>14473.56</v>
      </c>
      <c r="E137" s="9">
        <f t="shared" si="57"/>
        <v>13095.24</v>
      </c>
      <c r="F137" s="11">
        <f t="shared" si="54"/>
        <v>61.77</v>
      </c>
      <c r="G137" s="10">
        <v>3000</v>
      </c>
      <c r="H137" s="9">
        <v>5000</v>
      </c>
      <c r="I137" s="11">
        <v>3708.08</v>
      </c>
      <c r="J137" s="10">
        <v>18200</v>
      </c>
      <c r="K137" s="9">
        <v>9473.56</v>
      </c>
      <c r="L137" s="11">
        <v>9387.16</v>
      </c>
      <c r="M137" s="10"/>
      <c r="N137" s="9"/>
      <c r="O137" s="11"/>
      <c r="P137" s="9"/>
      <c r="Q137" s="9"/>
      <c r="R137" s="25"/>
      <c r="S137" s="30"/>
      <c r="T137" s="25"/>
      <c r="U137" s="25"/>
      <c r="V137" s="11"/>
      <c r="W137" s="3"/>
    </row>
    <row r="138" spans="1:23" ht="15.75">
      <c r="A138" s="128"/>
      <c r="B138" s="12" t="s">
        <v>21</v>
      </c>
      <c r="C138" s="10">
        <f t="shared" si="57"/>
        <v>2000</v>
      </c>
      <c r="D138" s="9">
        <f t="shared" si="57"/>
        <v>2000</v>
      </c>
      <c r="E138" s="9">
        <f t="shared" si="57"/>
        <v>817.93</v>
      </c>
      <c r="F138" s="11">
        <f t="shared" si="54"/>
        <v>40.896499999999996</v>
      </c>
      <c r="G138" s="10">
        <v>1000</v>
      </c>
      <c r="H138" s="9">
        <v>1000</v>
      </c>
      <c r="I138" s="11">
        <v>817.93</v>
      </c>
      <c r="J138" s="10">
        <v>1000</v>
      </c>
      <c r="K138" s="9">
        <v>1000</v>
      </c>
      <c r="L138" s="11"/>
      <c r="M138" s="10"/>
      <c r="N138" s="9"/>
      <c r="O138" s="11"/>
      <c r="P138" s="9"/>
      <c r="Q138" s="9"/>
      <c r="R138" s="25"/>
      <c r="S138" s="30"/>
      <c r="T138" s="25"/>
      <c r="U138" s="25"/>
      <c r="V138" s="11"/>
      <c r="W138" s="3"/>
    </row>
    <row r="139" spans="1:23" ht="15.75">
      <c r="A139" s="128"/>
      <c r="B139" s="12" t="s">
        <v>20</v>
      </c>
      <c r="C139" s="10">
        <f t="shared" si="57"/>
        <v>0</v>
      </c>
      <c r="D139" s="9">
        <f t="shared" si="57"/>
        <v>0</v>
      </c>
      <c r="E139" s="9">
        <f t="shared" si="57"/>
        <v>0</v>
      </c>
      <c r="F139" s="11"/>
      <c r="G139" s="10"/>
      <c r="H139" s="9"/>
      <c r="I139" s="11"/>
      <c r="J139" s="10"/>
      <c r="K139" s="9"/>
      <c r="L139" s="11"/>
      <c r="M139" s="10"/>
      <c r="N139" s="9"/>
      <c r="O139" s="11"/>
      <c r="P139" s="9"/>
      <c r="Q139" s="9"/>
      <c r="R139" s="25"/>
      <c r="S139" s="30"/>
      <c r="T139" s="25"/>
      <c r="U139" s="25"/>
      <c r="V139" s="11"/>
      <c r="W139" s="3"/>
    </row>
    <row r="140" spans="1:23" ht="24" customHeight="1">
      <c r="A140" s="128"/>
      <c r="B140" s="12" t="s">
        <v>19</v>
      </c>
      <c r="C140" s="10">
        <f t="shared" si="57"/>
        <v>0</v>
      </c>
      <c r="D140" s="9">
        <f t="shared" si="57"/>
        <v>0</v>
      </c>
      <c r="E140" s="9">
        <f t="shared" si="57"/>
        <v>0</v>
      </c>
      <c r="F140" s="11"/>
      <c r="G140" s="10"/>
      <c r="H140" s="9"/>
      <c r="I140" s="11"/>
      <c r="J140" s="10"/>
      <c r="K140" s="9"/>
      <c r="L140" s="11"/>
      <c r="M140" s="10"/>
      <c r="N140" s="9"/>
      <c r="O140" s="11"/>
      <c r="P140" s="9"/>
      <c r="Q140" s="9"/>
      <c r="R140" s="25"/>
      <c r="S140" s="30"/>
      <c r="T140" s="25"/>
      <c r="U140" s="25"/>
      <c r="V140" s="11"/>
      <c r="W140" s="3"/>
    </row>
    <row r="141" spans="1:23" ht="220.5">
      <c r="A141" s="129" t="s">
        <v>92</v>
      </c>
      <c r="B141" s="24" t="s">
        <v>29</v>
      </c>
      <c r="C141" s="23"/>
      <c r="D141" s="21"/>
      <c r="E141" s="21"/>
      <c r="F141" s="20"/>
      <c r="G141" s="22"/>
      <c r="H141" s="21"/>
      <c r="I141" s="21"/>
      <c r="J141" s="22"/>
      <c r="K141" s="21"/>
      <c r="L141" s="21"/>
      <c r="M141" s="22"/>
      <c r="N141" s="21"/>
      <c r="O141" s="20"/>
      <c r="P141" s="21"/>
      <c r="Q141" s="21"/>
      <c r="R141" s="21"/>
      <c r="S141" s="22"/>
      <c r="T141" s="21"/>
      <c r="U141" s="21"/>
      <c r="V141" s="20"/>
      <c r="W141" s="3"/>
    </row>
    <row r="142" spans="1:23">
      <c r="A142" s="11"/>
      <c r="B142" s="36" t="s">
        <v>5</v>
      </c>
      <c r="C142" s="40">
        <f>G142+J142+M142+P142+S142</f>
        <v>567203</v>
      </c>
      <c r="D142" s="36">
        <f>H142+K142+N142+Q142+T142</f>
        <v>710102.89</v>
      </c>
      <c r="E142" s="36">
        <f>I142+L142+O142+R142+U142</f>
        <v>716680.83</v>
      </c>
      <c r="F142" s="33">
        <f>E142/C142*100</f>
        <v>126.35349777769159</v>
      </c>
      <c r="G142" s="40">
        <f t="shared" ref="G142:U142" si="58">G144+G146+G154</f>
        <v>0</v>
      </c>
      <c r="H142" s="40">
        <f t="shared" si="58"/>
        <v>0</v>
      </c>
      <c r="I142" s="40">
        <f t="shared" si="58"/>
        <v>0</v>
      </c>
      <c r="J142" s="40">
        <f t="shared" si="58"/>
        <v>0</v>
      </c>
      <c r="K142" s="40">
        <f t="shared" si="58"/>
        <v>0</v>
      </c>
      <c r="L142" s="40">
        <f t="shared" si="58"/>
        <v>0</v>
      </c>
      <c r="M142" s="40">
        <f t="shared" si="58"/>
        <v>567203</v>
      </c>
      <c r="N142" s="40">
        <f t="shared" si="58"/>
        <v>710102.89</v>
      </c>
      <c r="O142" s="40">
        <f t="shared" si="58"/>
        <v>716680.83</v>
      </c>
      <c r="P142" s="10">
        <f t="shared" si="58"/>
        <v>0</v>
      </c>
      <c r="Q142" s="10">
        <f t="shared" si="58"/>
        <v>0</v>
      </c>
      <c r="R142" s="10">
        <f t="shared" si="58"/>
        <v>0</v>
      </c>
      <c r="S142" s="10">
        <f t="shared" si="58"/>
        <v>0</v>
      </c>
      <c r="T142" s="10">
        <f t="shared" si="58"/>
        <v>0</v>
      </c>
      <c r="U142" s="10">
        <f t="shared" si="58"/>
        <v>0</v>
      </c>
      <c r="V142" s="11"/>
      <c r="W142" s="3"/>
    </row>
    <row r="143" spans="1:23">
      <c r="A143" s="11"/>
      <c r="B143" s="9" t="s">
        <v>4</v>
      </c>
      <c r="C143" s="10"/>
      <c r="D143" s="9"/>
      <c r="E143" s="9"/>
      <c r="F143" s="11"/>
      <c r="G143" s="10"/>
      <c r="H143" s="9"/>
      <c r="I143" s="9"/>
      <c r="J143" s="10"/>
      <c r="K143" s="9"/>
      <c r="L143" s="9"/>
      <c r="M143" s="10"/>
      <c r="N143" s="9"/>
      <c r="O143" s="11"/>
      <c r="P143" s="9"/>
      <c r="Q143" s="9"/>
      <c r="R143" s="9"/>
      <c r="S143" s="10"/>
      <c r="T143" s="9"/>
      <c r="U143" s="9"/>
      <c r="V143" s="11"/>
      <c r="W143" s="3"/>
    </row>
    <row r="144" spans="1:23" s="31" customFormat="1" ht="15.75">
      <c r="A144" s="135"/>
      <c r="B144" s="19" t="s">
        <v>0</v>
      </c>
      <c r="C144" s="40">
        <f>G144+J144+M144+P144+S144</f>
        <v>341458</v>
      </c>
      <c r="D144" s="36">
        <f>H144+K144+N144+Q144+T144</f>
        <v>344458</v>
      </c>
      <c r="E144" s="36">
        <f>I144+L144+O144+R144+U144</f>
        <v>344277.95</v>
      </c>
      <c r="F144" s="33">
        <f>E144/C144*100</f>
        <v>100.82585559571015</v>
      </c>
      <c r="G144" s="40"/>
      <c r="H144" s="36"/>
      <c r="I144" s="36"/>
      <c r="J144" s="40"/>
      <c r="K144" s="36"/>
      <c r="L144" s="36"/>
      <c r="M144" s="40">
        <f>M145</f>
        <v>341458</v>
      </c>
      <c r="N144" s="36">
        <f>N145</f>
        <v>344458</v>
      </c>
      <c r="O144" s="36">
        <f>O145</f>
        <v>344277.95</v>
      </c>
      <c r="P144" s="36"/>
      <c r="Q144" s="36"/>
      <c r="R144" s="19"/>
      <c r="S144" s="81"/>
      <c r="T144" s="19"/>
      <c r="U144" s="19"/>
      <c r="V144" s="11"/>
      <c r="W144" s="32"/>
    </row>
    <row r="145" spans="1:23" ht="31.5">
      <c r="A145" s="128"/>
      <c r="B145" s="12" t="s">
        <v>28</v>
      </c>
      <c r="C145" s="10">
        <f>G145+J145+M145+P145+S145</f>
        <v>341458</v>
      </c>
      <c r="D145" s="9">
        <f t="shared" ref="D145:E145" si="59">H145+K145+N145+Q145+T145</f>
        <v>344458</v>
      </c>
      <c r="E145" s="9">
        <f t="shared" si="59"/>
        <v>344277.95</v>
      </c>
      <c r="F145" s="11">
        <f t="shared" ref="F145:F154" si="60">E145/C145*100</f>
        <v>100.82585559571015</v>
      </c>
      <c r="G145" s="10"/>
      <c r="H145" s="9"/>
      <c r="I145" s="9"/>
      <c r="J145" s="10"/>
      <c r="K145" s="9"/>
      <c r="L145" s="9"/>
      <c r="M145" s="10">
        <v>341458</v>
      </c>
      <c r="N145" s="9">
        <v>344458</v>
      </c>
      <c r="O145" s="11">
        <v>344277.95</v>
      </c>
      <c r="P145" s="43"/>
      <c r="Q145" s="43"/>
      <c r="R145" s="41"/>
      <c r="S145" s="42"/>
      <c r="T145" s="41"/>
      <c r="U145" s="41"/>
      <c r="V145" s="11"/>
      <c r="W145" s="3"/>
    </row>
    <row r="146" spans="1:23" s="31" customFormat="1" ht="31.5">
      <c r="A146" s="135"/>
      <c r="B146" s="19" t="s">
        <v>26</v>
      </c>
      <c r="C146" s="40">
        <f>SUM(C147:C153)</f>
        <v>219745</v>
      </c>
      <c r="D146" s="36">
        <f>SUM(D147:D153)</f>
        <v>289944.06</v>
      </c>
      <c r="E146" s="36">
        <f>SUM(E147:E153)</f>
        <v>296702.05000000005</v>
      </c>
      <c r="F146" s="11">
        <f t="shared" si="60"/>
        <v>135.02106987644774</v>
      </c>
      <c r="G146" s="40">
        <f t="shared" ref="G146:U146" si="61">SUM(G147:G153)</f>
        <v>0</v>
      </c>
      <c r="H146" s="36">
        <f t="shared" si="61"/>
        <v>0</v>
      </c>
      <c r="I146" s="33">
        <f t="shared" si="61"/>
        <v>0</v>
      </c>
      <c r="J146" s="40">
        <f t="shared" si="61"/>
        <v>0</v>
      </c>
      <c r="K146" s="36">
        <f t="shared" si="61"/>
        <v>0</v>
      </c>
      <c r="L146" s="36">
        <f t="shared" si="61"/>
        <v>0</v>
      </c>
      <c r="M146" s="40">
        <f t="shared" si="61"/>
        <v>219745</v>
      </c>
      <c r="N146" s="36">
        <f t="shared" si="61"/>
        <v>289944.06</v>
      </c>
      <c r="O146" s="33">
        <f t="shared" si="61"/>
        <v>296702.05000000005</v>
      </c>
      <c r="P146" s="36">
        <f t="shared" si="61"/>
        <v>0</v>
      </c>
      <c r="Q146" s="36">
        <f t="shared" si="61"/>
        <v>0</v>
      </c>
      <c r="R146" s="36">
        <f t="shared" si="61"/>
        <v>0</v>
      </c>
      <c r="S146" s="40">
        <f t="shared" si="61"/>
        <v>0</v>
      </c>
      <c r="T146" s="36">
        <f t="shared" si="61"/>
        <v>0</v>
      </c>
      <c r="U146" s="36">
        <f t="shared" si="61"/>
        <v>0</v>
      </c>
      <c r="V146" s="11"/>
      <c r="W146" s="32"/>
    </row>
    <row r="147" spans="1:23" ht="15.75">
      <c r="A147" s="128"/>
      <c r="B147" s="12" t="s">
        <v>25</v>
      </c>
      <c r="C147" s="10">
        <f t="shared" ref="C147:E154" si="62">G147+J147+M147+P147+S147</f>
        <v>18050</v>
      </c>
      <c r="D147" s="9">
        <f t="shared" si="62"/>
        <v>75903.850000000006</v>
      </c>
      <c r="E147" s="9">
        <f t="shared" si="62"/>
        <v>77921.649999999994</v>
      </c>
      <c r="F147" s="11">
        <f t="shared" si="60"/>
        <v>431.69889196675894</v>
      </c>
      <c r="G147" s="10"/>
      <c r="H147" s="9"/>
      <c r="I147" s="11"/>
      <c r="J147" s="10"/>
      <c r="K147" s="9"/>
      <c r="L147" s="9"/>
      <c r="M147" s="10">
        <v>18050</v>
      </c>
      <c r="N147" s="9">
        <v>75903.850000000006</v>
      </c>
      <c r="O147" s="11">
        <v>77921.649999999994</v>
      </c>
      <c r="P147" s="9"/>
      <c r="Q147" s="9"/>
      <c r="R147" s="25"/>
      <c r="S147" s="30"/>
      <c r="T147" s="25"/>
      <c r="U147" s="25"/>
      <c r="V147" s="11"/>
      <c r="W147" s="3"/>
    </row>
    <row r="148" spans="1:23" ht="15.75">
      <c r="A148" s="128"/>
      <c r="B148" s="12" t="s">
        <v>24</v>
      </c>
      <c r="C148" s="10">
        <f t="shared" si="62"/>
        <v>9768</v>
      </c>
      <c r="D148" s="9">
        <f t="shared" si="62"/>
        <v>13388.5</v>
      </c>
      <c r="E148" s="9">
        <f t="shared" si="62"/>
        <v>13365.5</v>
      </c>
      <c r="F148" s="11">
        <f t="shared" si="60"/>
        <v>136.82944307944308</v>
      </c>
      <c r="G148" s="10"/>
      <c r="H148" s="9"/>
      <c r="I148" s="11"/>
      <c r="J148" s="10"/>
      <c r="K148" s="9"/>
      <c r="L148" s="9"/>
      <c r="M148" s="10">
        <v>9768</v>
      </c>
      <c r="N148" s="9">
        <v>13388.5</v>
      </c>
      <c r="O148" s="11">
        <v>13365.5</v>
      </c>
      <c r="P148" s="9"/>
      <c r="Q148" s="9"/>
      <c r="R148" s="25"/>
      <c r="S148" s="30"/>
      <c r="T148" s="25"/>
      <c r="U148" s="25"/>
      <c r="V148" s="11"/>
      <c r="W148" s="3"/>
    </row>
    <row r="149" spans="1:23" ht="15.75">
      <c r="A149" s="128"/>
      <c r="B149" s="12" t="s">
        <v>23</v>
      </c>
      <c r="C149" s="10">
        <f t="shared" si="62"/>
        <v>31946</v>
      </c>
      <c r="D149" s="9">
        <f t="shared" si="62"/>
        <v>31946</v>
      </c>
      <c r="E149" s="9">
        <f t="shared" si="62"/>
        <v>37198.07</v>
      </c>
      <c r="F149" s="11">
        <f t="shared" si="60"/>
        <v>116.44046202967509</v>
      </c>
      <c r="G149" s="10"/>
      <c r="H149" s="9"/>
      <c r="I149" s="11"/>
      <c r="J149" s="10"/>
      <c r="K149" s="9"/>
      <c r="L149" s="9"/>
      <c r="M149" s="10">
        <v>31946</v>
      </c>
      <c r="N149" s="9">
        <v>31946</v>
      </c>
      <c r="O149" s="11">
        <v>37198.07</v>
      </c>
      <c r="P149" s="9"/>
      <c r="Q149" s="9"/>
      <c r="R149" s="25"/>
      <c r="S149" s="30"/>
      <c r="T149" s="25"/>
      <c r="U149" s="25"/>
      <c r="V149" s="11"/>
      <c r="W149" s="3"/>
    </row>
    <row r="150" spans="1:23" ht="15.75">
      <c r="A150" s="128"/>
      <c r="B150" s="12" t="s">
        <v>22</v>
      </c>
      <c r="C150" s="10">
        <f t="shared" si="62"/>
        <v>88900</v>
      </c>
      <c r="D150" s="9">
        <f t="shared" si="62"/>
        <v>50854.12</v>
      </c>
      <c r="E150" s="9">
        <f t="shared" si="62"/>
        <v>50717.04</v>
      </c>
      <c r="F150" s="11">
        <f t="shared" si="60"/>
        <v>57.04953880764905</v>
      </c>
      <c r="G150" s="10"/>
      <c r="H150" s="9"/>
      <c r="I150" s="11"/>
      <c r="J150" s="10"/>
      <c r="K150" s="9"/>
      <c r="L150" s="9"/>
      <c r="M150" s="10">
        <v>88900</v>
      </c>
      <c r="N150" s="9">
        <v>50854.12</v>
      </c>
      <c r="O150" s="11">
        <v>50717.04</v>
      </c>
      <c r="P150" s="9"/>
      <c r="Q150" s="9"/>
      <c r="R150" s="25"/>
      <c r="S150" s="30"/>
      <c r="T150" s="25"/>
      <c r="U150" s="25"/>
      <c r="V150" s="11"/>
      <c r="W150" s="3"/>
    </row>
    <row r="151" spans="1:23" ht="15.75">
      <c r="A151" s="128"/>
      <c r="B151" s="12" t="s">
        <v>21</v>
      </c>
      <c r="C151" s="10">
        <f t="shared" si="62"/>
        <v>16750</v>
      </c>
      <c r="D151" s="9">
        <f t="shared" si="62"/>
        <v>16750</v>
      </c>
      <c r="E151" s="9">
        <f t="shared" si="62"/>
        <v>16398.2</v>
      </c>
      <c r="F151" s="11">
        <f t="shared" si="60"/>
        <v>97.899701492537318</v>
      </c>
      <c r="G151" s="10"/>
      <c r="H151" s="9"/>
      <c r="I151" s="11"/>
      <c r="J151" s="10"/>
      <c r="K151" s="9"/>
      <c r="L151" s="9"/>
      <c r="M151" s="10">
        <v>16750</v>
      </c>
      <c r="N151" s="9">
        <v>16750</v>
      </c>
      <c r="O151" s="11">
        <v>16398.2</v>
      </c>
      <c r="P151" s="9"/>
      <c r="Q151" s="9"/>
      <c r="R151" s="25"/>
      <c r="S151" s="30"/>
      <c r="T151" s="25"/>
      <c r="U151" s="25"/>
      <c r="V151" s="11"/>
      <c r="W151" s="3"/>
    </row>
    <row r="152" spans="1:23" ht="15.75">
      <c r="A152" s="128"/>
      <c r="B152" s="12" t="s">
        <v>20</v>
      </c>
      <c r="C152" s="10">
        <f t="shared" si="62"/>
        <v>10231</v>
      </c>
      <c r="D152" s="9">
        <f t="shared" si="62"/>
        <v>8773.57</v>
      </c>
      <c r="E152" s="9">
        <f t="shared" si="62"/>
        <v>8773.57</v>
      </c>
      <c r="F152" s="11">
        <f t="shared" si="60"/>
        <v>85.754764930114362</v>
      </c>
      <c r="G152" s="10"/>
      <c r="H152" s="9"/>
      <c r="I152" s="11"/>
      <c r="J152" s="10"/>
      <c r="K152" s="9"/>
      <c r="L152" s="9"/>
      <c r="M152" s="10">
        <v>10231</v>
      </c>
      <c r="N152" s="9">
        <v>8773.57</v>
      </c>
      <c r="O152" s="11">
        <v>8773.57</v>
      </c>
      <c r="P152" s="9"/>
      <c r="Q152" s="9"/>
      <c r="R152" s="25"/>
      <c r="S152" s="30"/>
      <c r="T152" s="25"/>
      <c r="U152" s="25"/>
      <c r="V152" s="11"/>
      <c r="W152" s="3"/>
    </row>
    <row r="153" spans="1:23" ht="15.75">
      <c r="A153" s="128"/>
      <c r="B153" s="12" t="s">
        <v>19</v>
      </c>
      <c r="C153" s="10">
        <f t="shared" si="62"/>
        <v>44100</v>
      </c>
      <c r="D153" s="9">
        <f t="shared" si="62"/>
        <v>92328.02</v>
      </c>
      <c r="E153" s="9">
        <f t="shared" si="62"/>
        <v>92328.02</v>
      </c>
      <c r="F153" s="11">
        <f t="shared" si="60"/>
        <v>209.36058956916099</v>
      </c>
      <c r="G153" s="10"/>
      <c r="H153" s="9"/>
      <c r="I153" s="11"/>
      <c r="J153" s="10"/>
      <c r="K153" s="9"/>
      <c r="L153" s="9"/>
      <c r="M153" s="10">
        <v>44100</v>
      </c>
      <c r="N153" s="9">
        <v>92328.02</v>
      </c>
      <c r="O153" s="11">
        <v>92328.02</v>
      </c>
      <c r="P153" s="9"/>
      <c r="Q153" s="9"/>
      <c r="R153" s="25"/>
      <c r="S153" s="30"/>
      <c r="T153" s="25"/>
      <c r="U153" s="25"/>
      <c r="V153" s="11"/>
      <c r="W153" s="3"/>
    </row>
    <row r="154" spans="1:23" s="31" customFormat="1" ht="47.25">
      <c r="A154" s="135"/>
      <c r="B154" s="19" t="s">
        <v>18</v>
      </c>
      <c r="C154" s="39">
        <f t="shared" si="62"/>
        <v>6000</v>
      </c>
      <c r="D154" s="38">
        <f t="shared" si="62"/>
        <v>75700.83</v>
      </c>
      <c r="E154" s="38">
        <f t="shared" si="62"/>
        <v>75700.83</v>
      </c>
      <c r="F154" s="37">
        <f t="shared" si="60"/>
        <v>1261.6805000000002</v>
      </c>
      <c r="G154" s="39"/>
      <c r="H154" s="38"/>
      <c r="I154" s="37"/>
      <c r="J154" s="39"/>
      <c r="K154" s="38"/>
      <c r="L154" s="38"/>
      <c r="M154" s="39">
        <v>6000</v>
      </c>
      <c r="N154" s="38">
        <v>75700.83</v>
      </c>
      <c r="O154" s="37">
        <v>75700.83</v>
      </c>
      <c r="P154" s="36"/>
      <c r="Q154" s="36"/>
      <c r="R154" s="34"/>
      <c r="S154" s="77"/>
      <c r="T154" s="78"/>
      <c r="U154" s="78"/>
      <c r="V154" s="51"/>
      <c r="W154" s="32"/>
    </row>
    <row r="155" spans="1:23" ht="236.25">
      <c r="A155" s="129" t="s">
        <v>93</v>
      </c>
      <c r="B155" s="24" t="s">
        <v>17</v>
      </c>
      <c r="C155" s="23"/>
      <c r="D155" s="21"/>
      <c r="E155" s="21"/>
      <c r="F155" s="20"/>
      <c r="G155" s="22"/>
      <c r="H155" s="21"/>
      <c r="I155" s="21"/>
      <c r="J155" s="22"/>
      <c r="K155" s="21"/>
      <c r="L155" s="21"/>
      <c r="M155" s="22"/>
      <c r="N155" s="21"/>
      <c r="O155" s="21"/>
      <c r="P155" s="22"/>
      <c r="Q155" s="21"/>
      <c r="R155" s="21"/>
      <c r="S155" s="10"/>
      <c r="T155" s="9"/>
      <c r="U155" s="9"/>
      <c r="V155" s="11"/>
      <c r="W155" s="3"/>
    </row>
    <row r="156" spans="1:23">
      <c r="A156" s="11"/>
      <c r="B156" s="36" t="s">
        <v>5</v>
      </c>
      <c r="C156" s="40">
        <f>C158+C160+C168</f>
        <v>1324827.2999999998</v>
      </c>
      <c r="D156" s="40">
        <f t="shared" ref="D156:U156" si="63">D158+D160+D168</f>
        <v>1238055.48</v>
      </c>
      <c r="E156" s="40">
        <f t="shared" si="63"/>
        <v>1217000.3699999999</v>
      </c>
      <c r="F156" s="40">
        <f t="shared" si="63"/>
        <v>330.45653292843917</v>
      </c>
      <c r="G156" s="40">
        <f t="shared" si="63"/>
        <v>0</v>
      </c>
      <c r="H156" s="40">
        <f t="shared" si="63"/>
        <v>0</v>
      </c>
      <c r="I156" s="40">
        <f t="shared" si="63"/>
        <v>0</v>
      </c>
      <c r="J156" s="40">
        <f t="shared" si="63"/>
        <v>0</v>
      </c>
      <c r="K156" s="40">
        <f t="shared" si="63"/>
        <v>0</v>
      </c>
      <c r="L156" s="40">
        <f t="shared" si="63"/>
        <v>0</v>
      </c>
      <c r="M156" s="40">
        <f t="shared" si="63"/>
        <v>0</v>
      </c>
      <c r="N156" s="40">
        <f t="shared" si="63"/>
        <v>0</v>
      </c>
      <c r="O156" s="40">
        <f t="shared" si="63"/>
        <v>0</v>
      </c>
      <c r="P156" s="40">
        <f t="shared" si="63"/>
        <v>846173.2</v>
      </c>
      <c r="Q156" s="40">
        <f t="shared" si="63"/>
        <v>837634.80999999994</v>
      </c>
      <c r="R156" s="40">
        <f t="shared" si="63"/>
        <v>819650.05999999994</v>
      </c>
      <c r="S156" s="40">
        <f t="shared" si="63"/>
        <v>478654.1</v>
      </c>
      <c r="T156" s="40">
        <f t="shared" si="63"/>
        <v>400420.67</v>
      </c>
      <c r="U156" s="40">
        <f t="shared" si="63"/>
        <v>397350.30999999994</v>
      </c>
      <c r="V156" s="33">
        <f t="shared" ref="V156:V217" si="64">U156/S156*100</f>
        <v>83.014082612057422</v>
      </c>
      <c r="W156" s="3"/>
    </row>
    <row r="157" spans="1:23">
      <c r="A157" s="11"/>
      <c r="B157" s="9" t="s">
        <v>4</v>
      </c>
      <c r="C157" s="10"/>
      <c r="D157" s="9"/>
      <c r="E157" s="9"/>
      <c r="F157" s="11"/>
      <c r="G157" s="10"/>
      <c r="H157" s="9"/>
      <c r="I157" s="9"/>
      <c r="J157" s="10"/>
      <c r="K157" s="9"/>
      <c r="L157" s="9"/>
      <c r="M157" s="10"/>
      <c r="N157" s="9"/>
      <c r="O157" s="9"/>
      <c r="P157" s="10"/>
      <c r="Q157" s="9"/>
      <c r="R157" s="9"/>
      <c r="S157" s="10"/>
      <c r="T157" s="9"/>
      <c r="U157" s="9"/>
      <c r="V157" s="11"/>
      <c r="W157" s="3"/>
    </row>
    <row r="158" spans="1:23" ht="15.75">
      <c r="A158" s="128"/>
      <c r="B158" s="19" t="s">
        <v>0</v>
      </c>
      <c r="C158" s="10">
        <f>G158+J158+M158+P158+S158</f>
        <v>823433.7</v>
      </c>
      <c r="D158" s="9">
        <f>H158+K158+N158+Q158+T158</f>
        <v>823433.7</v>
      </c>
      <c r="E158" s="9">
        <f>I158+L158+O158+R158+U158</f>
        <v>820141.09</v>
      </c>
      <c r="F158" s="11">
        <f>E158/C158*100</f>
        <v>99.600136598732846</v>
      </c>
      <c r="G158" s="10"/>
      <c r="H158" s="9"/>
      <c r="I158" s="9"/>
      <c r="J158" s="10"/>
      <c r="K158" s="9"/>
      <c r="L158" s="9"/>
      <c r="M158" s="10"/>
      <c r="N158" s="9"/>
      <c r="O158" s="9"/>
      <c r="P158" s="10">
        <v>566350.19999999995</v>
      </c>
      <c r="Q158" s="9">
        <f>P158</f>
        <v>566350.19999999995</v>
      </c>
      <c r="R158" s="25">
        <v>566046.35</v>
      </c>
      <c r="S158" s="30">
        <v>257083.5</v>
      </c>
      <c r="T158" s="25">
        <f>S158</f>
        <v>257083.5</v>
      </c>
      <c r="U158" s="25">
        <v>254094.74</v>
      </c>
      <c r="V158" s="11">
        <f t="shared" si="64"/>
        <v>98.837436085940951</v>
      </c>
      <c r="W158" s="3"/>
    </row>
    <row r="159" spans="1:23" ht="31.5">
      <c r="A159" s="128"/>
      <c r="B159" s="12" t="s">
        <v>28</v>
      </c>
      <c r="C159" s="10">
        <f>G159+J159+M159+P159+S159</f>
        <v>823433.7</v>
      </c>
      <c r="D159" s="9">
        <f t="shared" ref="D159" si="65">H159+K159+N159+Q159+T159</f>
        <v>823433.7</v>
      </c>
      <c r="E159" s="9">
        <f t="shared" ref="E159" si="66">I159+L159+O159+R159+U159</f>
        <v>820141.09</v>
      </c>
      <c r="F159" s="11">
        <f t="shared" ref="F159:F168" si="67">E159/C159*100</f>
        <v>99.600136598732846</v>
      </c>
      <c r="G159" s="10"/>
      <c r="H159" s="9"/>
      <c r="I159" s="9"/>
      <c r="J159" s="10"/>
      <c r="K159" s="9"/>
      <c r="L159" s="9"/>
      <c r="M159" s="10"/>
      <c r="N159" s="9"/>
      <c r="O159" s="11"/>
      <c r="P159" s="43">
        <v>566350.19999999995</v>
      </c>
      <c r="Q159" s="43">
        <v>566350.19999999995</v>
      </c>
      <c r="R159" s="41">
        <v>566046.35</v>
      </c>
      <c r="S159" s="42">
        <v>257083.5</v>
      </c>
      <c r="T159" s="41">
        <v>257083.5</v>
      </c>
      <c r="U159" s="41">
        <v>254094.74</v>
      </c>
      <c r="V159" s="11">
        <f t="shared" si="64"/>
        <v>98.837436085940951</v>
      </c>
      <c r="W159" s="3"/>
    </row>
    <row r="160" spans="1:23" s="31" customFormat="1" ht="31.5">
      <c r="A160" s="135"/>
      <c r="B160" s="19" t="s">
        <v>26</v>
      </c>
      <c r="C160" s="40">
        <f>SUM(C161:C167)</f>
        <v>495393.6</v>
      </c>
      <c r="D160" s="36">
        <f>SUM(D161:D167)</f>
        <v>405466.10000000003</v>
      </c>
      <c r="E160" s="36">
        <f>SUM(E161:E167)</f>
        <v>387703.6</v>
      </c>
      <c r="F160" s="11">
        <f t="shared" si="67"/>
        <v>78.261729663039645</v>
      </c>
      <c r="G160" s="40">
        <f t="shared" ref="G160" si="68">SUM(G161:G167)</f>
        <v>0</v>
      </c>
      <c r="H160" s="36">
        <f t="shared" ref="H160" si="69">SUM(H161:H167)</f>
        <v>0</v>
      </c>
      <c r="I160" s="33">
        <f t="shared" ref="I160" si="70">SUM(I161:I167)</f>
        <v>0</v>
      </c>
      <c r="J160" s="40">
        <f t="shared" ref="J160" si="71">SUM(J161:J167)</f>
        <v>0</v>
      </c>
      <c r="K160" s="36">
        <f t="shared" ref="K160" si="72">SUM(K161:K167)</f>
        <v>0</v>
      </c>
      <c r="L160" s="36">
        <f t="shared" ref="L160" si="73">SUM(L161:L167)</f>
        <v>0</v>
      </c>
      <c r="M160" s="40">
        <f t="shared" ref="M160" si="74">SUM(M161:M167)</f>
        <v>0</v>
      </c>
      <c r="N160" s="36">
        <f t="shared" ref="N160" si="75">SUM(N161:N167)</f>
        <v>0</v>
      </c>
      <c r="O160" s="33">
        <f t="shared" ref="O160" si="76">SUM(O161:O167)</f>
        <v>0</v>
      </c>
      <c r="P160" s="36">
        <f t="shared" ref="P160" si="77">SUM(P161:P167)</f>
        <v>273823</v>
      </c>
      <c r="Q160" s="36">
        <f t="shared" ref="Q160" si="78">SUM(Q161:Q167)</f>
        <v>262128.93</v>
      </c>
      <c r="R160" s="36">
        <f t="shared" ref="R160" si="79">SUM(R161:R167)</f>
        <v>244448.02999999997</v>
      </c>
      <c r="S160" s="40">
        <f t="shared" ref="S160" si="80">SUM(S161:S167)</f>
        <v>221570.6</v>
      </c>
      <c r="T160" s="36">
        <f t="shared" ref="T160" si="81">SUM(T161:T167)</f>
        <v>143337.16999999998</v>
      </c>
      <c r="U160" s="36">
        <f t="shared" ref="U160" si="82">SUM(U161:U167)</f>
        <v>143255.56999999998</v>
      </c>
      <c r="V160" s="11">
        <f t="shared" si="64"/>
        <v>64.65459316353342</v>
      </c>
      <c r="W160" s="32"/>
    </row>
    <row r="161" spans="1:23" ht="15.75">
      <c r="A161" s="128"/>
      <c r="B161" s="12" t="s">
        <v>25</v>
      </c>
      <c r="C161" s="10">
        <f t="shared" ref="C161:C168" si="83">G161+J161+M161+P161+S161</f>
        <v>163550</v>
      </c>
      <c r="D161" s="9">
        <f t="shared" ref="D161:D168" si="84">H161+K161+N161+Q161+T161</f>
        <v>162591.08000000002</v>
      </c>
      <c r="E161" s="9">
        <f t="shared" ref="E161:E168" si="85">I161+L161+O161+R161+U161</f>
        <v>164893.54999999999</v>
      </c>
      <c r="F161" s="11">
        <f t="shared" si="67"/>
        <v>100.82149189850198</v>
      </c>
      <c r="G161" s="10"/>
      <c r="H161" s="9"/>
      <c r="I161" s="11"/>
      <c r="J161" s="10"/>
      <c r="K161" s="9"/>
      <c r="L161" s="9"/>
      <c r="M161" s="10"/>
      <c r="N161" s="9"/>
      <c r="O161" s="11"/>
      <c r="P161" s="9">
        <v>55000</v>
      </c>
      <c r="Q161" s="9">
        <v>70449.600000000006</v>
      </c>
      <c r="R161" s="25">
        <v>71587.570000000007</v>
      </c>
      <c r="S161" s="30">
        <v>108550</v>
      </c>
      <c r="T161" s="25">
        <v>92141.48</v>
      </c>
      <c r="U161" s="25">
        <v>93305.98</v>
      </c>
      <c r="V161" s="11">
        <f t="shared" si="64"/>
        <v>85.956683555964986</v>
      </c>
      <c r="W161" s="3"/>
    </row>
    <row r="162" spans="1:23" ht="15.75">
      <c r="A162" s="128"/>
      <c r="B162" s="12" t="s">
        <v>24</v>
      </c>
      <c r="C162" s="10">
        <f t="shared" si="83"/>
        <v>19954</v>
      </c>
      <c r="D162" s="9">
        <f t="shared" si="84"/>
        <v>26547.59</v>
      </c>
      <c r="E162" s="9">
        <f t="shared" si="85"/>
        <v>17298.34</v>
      </c>
      <c r="F162" s="11">
        <f t="shared" si="67"/>
        <v>86.691089505863488</v>
      </c>
      <c r="G162" s="10"/>
      <c r="H162" s="9"/>
      <c r="I162" s="11"/>
      <c r="J162" s="10"/>
      <c r="K162" s="9"/>
      <c r="L162" s="9"/>
      <c r="M162" s="10"/>
      <c r="N162" s="9"/>
      <c r="O162" s="11"/>
      <c r="P162" s="9">
        <v>15000</v>
      </c>
      <c r="Q162" s="9">
        <v>21500</v>
      </c>
      <c r="R162" s="25">
        <v>12713.7</v>
      </c>
      <c r="S162" s="30">
        <v>4954</v>
      </c>
      <c r="T162" s="25">
        <v>5047.59</v>
      </c>
      <c r="U162" s="25">
        <v>4584.6400000000003</v>
      </c>
      <c r="V162" s="11">
        <f t="shared" si="64"/>
        <v>92.544206701655227</v>
      </c>
      <c r="W162" s="3"/>
    </row>
    <row r="163" spans="1:23" ht="15.75">
      <c r="A163" s="128"/>
      <c r="B163" s="12" t="s">
        <v>23</v>
      </c>
      <c r="C163" s="10">
        <f t="shared" si="83"/>
        <v>65204</v>
      </c>
      <c r="D163" s="9">
        <f t="shared" si="84"/>
        <v>43204</v>
      </c>
      <c r="E163" s="9">
        <f t="shared" si="85"/>
        <v>34652.43</v>
      </c>
      <c r="F163" s="11">
        <f t="shared" si="67"/>
        <v>53.144638365744434</v>
      </c>
      <c r="G163" s="10"/>
      <c r="H163" s="9"/>
      <c r="I163" s="11"/>
      <c r="J163" s="10"/>
      <c r="K163" s="9"/>
      <c r="L163" s="9"/>
      <c r="M163" s="10"/>
      <c r="N163" s="9"/>
      <c r="O163" s="11"/>
      <c r="P163" s="9">
        <v>32602</v>
      </c>
      <c r="Q163" s="9">
        <v>32602</v>
      </c>
      <c r="R163" s="25">
        <v>24713.31</v>
      </c>
      <c r="S163" s="30">
        <v>32602</v>
      </c>
      <c r="T163" s="25">
        <v>10602</v>
      </c>
      <c r="U163" s="25">
        <v>9939.1200000000008</v>
      </c>
      <c r="V163" s="11">
        <f t="shared" si="64"/>
        <v>30.486227838782899</v>
      </c>
      <c r="W163" s="3"/>
    </row>
    <row r="164" spans="1:23" ht="15.75">
      <c r="A164" s="128"/>
      <c r="B164" s="12" t="s">
        <v>22</v>
      </c>
      <c r="C164" s="10">
        <f t="shared" si="83"/>
        <v>147800</v>
      </c>
      <c r="D164" s="9">
        <f t="shared" si="84"/>
        <v>95792.63</v>
      </c>
      <c r="E164" s="9">
        <f t="shared" si="85"/>
        <v>92473.790000000008</v>
      </c>
      <c r="F164" s="11">
        <f t="shared" si="67"/>
        <v>62.566840324763199</v>
      </c>
      <c r="G164" s="10"/>
      <c r="H164" s="9"/>
      <c r="I164" s="11"/>
      <c r="J164" s="10"/>
      <c r="K164" s="9"/>
      <c r="L164" s="9"/>
      <c r="M164" s="10"/>
      <c r="N164" s="9"/>
      <c r="O164" s="11"/>
      <c r="P164" s="9">
        <v>79200</v>
      </c>
      <c r="Q164" s="9">
        <v>69190.69</v>
      </c>
      <c r="R164" s="25">
        <v>65871.850000000006</v>
      </c>
      <c r="S164" s="30">
        <v>68600</v>
      </c>
      <c r="T164" s="25">
        <v>26601.94</v>
      </c>
      <c r="U164" s="25">
        <v>26601.94</v>
      </c>
      <c r="V164" s="11">
        <f t="shared" si="64"/>
        <v>38.778338192419824</v>
      </c>
      <c r="W164" s="3"/>
    </row>
    <row r="165" spans="1:23" ht="15.75">
      <c r="A165" s="128"/>
      <c r="B165" s="12" t="s">
        <v>21</v>
      </c>
      <c r="C165" s="10">
        <f t="shared" si="83"/>
        <v>29450</v>
      </c>
      <c r="D165" s="9">
        <f t="shared" si="84"/>
        <v>28450</v>
      </c>
      <c r="E165" s="9">
        <f t="shared" si="85"/>
        <v>28179.789999999997</v>
      </c>
      <c r="F165" s="11">
        <f t="shared" si="67"/>
        <v>95.686893039049224</v>
      </c>
      <c r="G165" s="10"/>
      <c r="H165" s="9"/>
      <c r="I165" s="11"/>
      <c r="J165" s="10"/>
      <c r="K165" s="9"/>
      <c r="L165" s="9"/>
      <c r="M165" s="10"/>
      <c r="N165" s="9"/>
      <c r="O165" s="11"/>
      <c r="P165" s="9">
        <v>23000</v>
      </c>
      <c r="Q165" s="9">
        <v>22000</v>
      </c>
      <c r="R165" s="25">
        <v>21757.42</v>
      </c>
      <c r="S165" s="30">
        <v>6450</v>
      </c>
      <c r="T165" s="25">
        <v>6450</v>
      </c>
      <c r="U165" s="25">
        <v>6422.37</v>
      </c>
      <c r="V165" s="11">
        <f t="shared" si="64"/>
        <v>99.571627906976744</v>
      </c>
      <c r="W165" s="3"/>
    </row>
    <row r="166" spans="1:23" ht="15.75">
      <c r="A166" s="128"/>
      <c r="B166" s="12" t="s">
        <v>20</v>
      </c>
      <c r="C166" s="10">
        <f t="shared" si="83"/>
        <v>8000</v>
      </c>
      <c r="D166" s="9">
        <f t="shared" si="84"/>
        <v>8000</v>
      </c>
      <c r="E166" s="9">
        <f t="shared" si="85"/>
        <v>9860.25</v>
      </c>
      <c r="F166" s="11">
        <f t="shared" si="67"/>
        <v>123.25312500000001</v>
      </c>
      <c r="G166" s="10"/>
      <c r="H166" s="9"/>
      <c r="I166" s="11"/>
      <c r="J166" s="10"/>
      <c r="K166" s="9"/>
      <c r="L166" s="9"/>
      <c r="M166" s="10"/>
      <c r="N166" s="9"/>
      <c r="O166" s="11"/>
      <c r="P166" s="9">
        <v>8000</v>
      </c>
      <c r="Q166" s="9">
        <v>8000</v>
      </c>
      <c r="R166" s="25">
        <v>9860.25</v>
      </c>
      <c r="S166" s="30"/>
      <c r="T166" s="25"/>
      <c r="U166" s="25"/>
      <c r="V166" s="11"/>
      <c r="W166" s="3"/>
    </row>
    <row r="167" spans="1:23" ht="15.75">
      <c r="A167" s="128"/>
      <c r="B167" s="12" t="s">
        <v>19</v>
      </c>
      <c r="C167" s="10">
        <f t="shared" si="83"/>
        <v>61435.6</v>
      </c>
      <c r="D167" s="9">
        <f t="shared" si="84"/>
        <v>40880.800000000003</v>
      </c>
      <c r="E167" s="9">
        <f t="shared" si="85"/>
        <v>40345.449999999997</v>
      </c>
      <c r="F167" s="11">
        <f t="shared" si="67"/>
        <v>65.671125536333975</v>
      </c>
      <c r="G167" s="10"/>
      <c r="H167" s="9"/>
      <c r="I167" s="11"/>
      <c r="J167" s="10"/>
      <c r="K167" s="9"/>
      <c r="L167" s="9"/>
      <c r="M167" s="10"/>
      <c r="N167" s="9"/>
      <c r="O167" s="11"/>
      <c r="P167" s="9">
        <v>61021</v>
      </c>
      <c r="Q167" s="9">
        <v>38386.639999999999</v>
      </c>
      <c r="R167" s="25">
        <v>37943.93</v>
      </c>
      <c r="S167" s="30">
        <v>414.6</v>
      </c>
      <c r="T167" s="25">
        <v>2494.16</v>
      </c>
      <c r="U167" s="25">
        <v>2401.52</v>
      </c>
      <c r="V167" s="11">
        <f t="shared" si="64"/>
        <v>579.23781958514223</v>
      </c>
      <c r="W167" s="3"/>
    </row>
    <row r="168" spans="1:23" s="31" customFormat="1" ht="47.25">
      <c r="A168" s="135"/>
      <c r="B168" s="19" t="s">
        <v>18</v>
      </c>
      <c r="C168" s="39">
        <f t="shared" si="83"/>
        <v>6000</v>
      </c>
      <c r="D168" s="38">
        <f t="shared" si="84"/>
        <v>9155.68</v>
      </c>
      <c r="E168" s="38">
        <f t="shared" si="85"/>
        <v>9155.68</v>
      </c>
      <c r="F168" s="37">
        <f t="shared" si="67"/>
        <v>152.59466666666668</v>
      </c>
      <c r="G168" s="39"/>
      <c r="H168" s="38"/>
      <c r="I168" s="37"/>
      <c r="J168" s="39"/>
      <c r="K168" s="38"/>
      <c r="L168" s="38"/>
      <c r="M168" s="39"/>
      <c r="N168" s="38"/>
      <c r="O168" s="37"/>
      <c r="P168" s="36">
        <v>6000</v>
      </c>
      <c r="Q168" s="36">
        <v>9155.68</v>
      </c>
      <c r="R168" s="34">
        <v>9155.68</v>
      </c>
      <c r="S168" s="35"/>
      <c r="T168" s="34"/>
      <c r="U168" s="34"/>
      <c r="V168" s="11"/>
      <c r="W168" s="32"/>
    </row>
    <row r="169" spans="1:23" ht="204.75">
      <c r="A169" s="129" t="s">
        <v>94</v>
      </c>
      <c r="B169" s="24" t="s">
        <v>16</v>
      </c>
      <c r="C169" s="23"/>
      <c r="D169" s="21"/>
      <c r="E169" s="21"/>
      <c r="F169" s="20"/>
      <c r="G169" s="22"/>
      <c r="H169" s="21"/>
      <c r="I169" s="21"/>
      <c r="J169" s="22"/>
      <c r="K169" s="21"/>
      <c r="L169" s="21"/>
      <c r="M169" s="22"/>
      <c r="N169" s="21"/>
      <c r="O169" s="21"/>
      <c r="P169" s="22"/>
      <c r="Q169" s="21"/>
      <c r="R169" s="21"/>
      <c r="S169" s="22"/>
      <c r="T169" s="21"/>
      <c r="U169" s="21"/>
      <c r="V169" s="20"/>
      <c r="W169" s="3"/>
    </row>
    <row r="170" spans="1:23">
      <c r="A170" s="11"/>
      <c r="B170" s="36" t="s">
        <v>5</v>
      </c>
      <c r="C170" s="40">
        <f>C172+C174+C182</f>
        <v>326513.40000000002</v>
      </c>
      <c r="D170" s="36">
        <f t="shared" ref="D170:U170" si="86">D172+D174+D182</f>
        <v>335970.4</v>
      </c>
      <c r="E170" s="36">
        <f t="shared" si="86"/>
        <v>187674.37000000002</v>
      </c>
      <c r="F170" s="11">
        <f>E170/C170*100</f>
        <v>57.478305637685935</v>
      </c>
      <c r="G170" s="40">
        <f t="shared" si="86"/>
        <v>100559.4</v>
      </c>
      <c r="H170" s="36">
        <f t="shared" si="86"/>
        <v>79757.36</v>
      </c>
      <c r="I170" s="36">
        <f t="shared" si="86"/>
        <v>38369.919999999998</v>
      </c>
      <c r="J170" s="40">
        <f t="shared" si="86"/>
        <v>113316</v>
      </c>
      <c r="K170" s="36">
        <f t="shared" si="86"/>
        <v>130681.44</v>
      </c>
      <c r="L170" s="36">
        <f t="shared" si="86"/>
        <v>73733.340000000011</v>
      </c>
      <c r="M170" s="40">
        <f t="shared" si="86"/>
        <v>112638</v>
      </c>
      <c r="N170" s="36">
        <f t="shared" si="86"/>
        <v>125531.6</v>
      </c>
      <c r="O170" s="36">
        <f t="shared" si="86"/>
        <v>75571.11</v>
      </c>
      <c r="P170" s="10">
        <f t="shared" si="86"/>
        <v>0</v>
      </c>
      <c r="Q170" s="9">
        <f t="shared" si="86"/>
        <v>0</v>
      </c>
      <c r="R170" s="9">
        <f t="shared" si="86"/>
        <v>0</v>
      </c>
      <c r="S170" s="10">
        <f t="shared" si="86"/>
        <v>0</v>
      </c>
      <c r="T170" s="9">
        <f t="shared" si="86"/>
        <v>0</v>
      </c>
      <c r="U170" s="9">
        <f t="shared" si="86"/>
        <v>0</v>
      </c>
      <c r="V170" s="11"/>
      <c r="W170" s="3"/>
    </row>
    <row r="171" spans="1:23">
      <c r="A171" s="11"/>
      <c r="B171" s="9" t="s">
        <v>4</v>
      </c>
      <c r="C171" s="10"/>
      <c r="D171" s="9"/>
      <c r="E171" s="9"/>
      <c r="F171" s="11"/>
      <c r="G171" s="10"/>
      <c r="H171" s="9"/>
      <c r="I171" s="9"/>
      <c r="J171" s="10"/>
      <c r="K171" s="9"/>
      <c r="L171" s="9"/>
      <c r="M171" s="10"/>
      <c r="N171" s="9"/>
      <c r="O171" s="9"/>
      <c r="P171" s="10"/>
      <c r="Q171" s="9"/>
      <c r="R171" s="9"/>
      <c r="S171" s="10"/>
      <c r="T171" s="9"/>
      <c r="U171" s="9"/>
      <c r="V171" s="11"/>
      <c r="W171" s="3"/>
    </row>
    <row r="172" spans="1:23" ht="15.75">
      <c r="A172" s="128"/>
      <c r="B172" s="19" t="s">
        <v>0</v>
      </c>
      <c r="C172" s="10">
        <f>G172+J172+M172+P172+S172</f>
        <v>181380</v>
      </c>
      <c r="D172" s="9">
        <f>H172+K172+N172+Q172+T172</f>
        <v>181380</v>
      </c>
      <c r="E172" s="9">
        <f>I172+L172+O172+R172+U172</f>
        <v>75964.62999999999</v>
      </c>
      <c r="F172" s="11">
        <f>E172/C172*100</f>
        <v>41.88148086889403</v>
      </c>
      <c r="G172" s="10">
        <v>50000</v>
      </c>
      <c r="H172" s="9">
        <f>G172</f>
        <v>50000</v>
      </c>
      <c r="I172" s="9">
        <v>27387.67</v>
      </c>
      <c r="J172" s="10">
        <v>61380</v>
      </c>
      <c r="K172" s="9">
        <f>J172</f>
        <v>61380</v>
      </c>
      <c r="L172" s="9">
        <v>16272.34</v>
      </c>
      <c r="M172" s="10">
        <v>70000</v>
      </c>
      <c r="N172" s="9">
        <f>M172</f>
        <v>70000</v>
      </c>
      <c r="O172" s="9">
        <v>32304.62</v>
      </c>
      <c r="P172" s="10"/>
      <c r="Q172" s="9"/>
      <c r="R172" s="12"/>
      <c r="S172" s="18"/>
      <c r="T172" s="12"/>
      <c r="U172" s="12"/>
      <c r="V172" s="11"/>
      <c r="W172" s="3"/>
    </row>
    <row r="173" spans="1:23" ht="31.5">
      <c r="A173" s="128"/>
      <c r="B173" s="12" t="s">
        <v>28</v>
      </c>
      <c r="C173" s="10">
        <f>G173+J173+M173+P173+S173</f>
        <v>181380</v>
      </c>
      <c r="D173" s="9">
        <f t="shared" ref="D173" si="87">H173+K173+N173+Q173+T173</f>
        <v>181380</v>
      </c>
      <c r="E173" s="9">
        <f t="shared" ref="E173" si="88">I173+L173+O173+R173+U173</f>
        <v>75964.62999999999</v>
      </c>
      <c r="F173" s="11">
        <f t="shared" ref="F173:F182" si="89">E173/C173*100</f>
        <v>41.88148086889403</v>
      </c>
      <c r="G173" s="10">
        <v>50000</v>
      </c>
      <c r="H173" s="9">
        <v>50000</v>
      </c>
      <c r="I173" s="9">
        <v>27387.67</v>
      </c>
      <c r="J173" s="10">
        <v>61380</v>
      </c>
      <c r="K173" s="9">
        <v>61380</v>
      </c>
      <c r="L173" s="9">
        <v>16272.34</v>
      </c>
      <c r="M173" s="10">
        <v>70000</v>
      </c>
      <c r="N173" s="9">
        <v>70000</v>
      </c>
      <c r="O173" s="11">
        <v>32304.62</v>
      </c>
      <c r="P173" s="43"/>
      <c r="Q173" s="43"/>
      <c r="R173" s="41"/>
      <c r="S173" s="42"/>
      <c r="T173" s="41"/>
      <c r="U173" s="41"/>
      <c r="V173" s="11"/>
      <c r="W173" s="3"/>
    </row>
    <row r="174" spans="1:23" s="31" customFormat="1" ht="31.5">
      <c r="A174" s="135"/>
      <c r="B174" s="19" t="s">
        <v>26</v>
      </c>
      <c r="C174" s="40">
        <f>SUM(C175:C181)</f>
        <v>142133.4</v>
      </c>
      <c r="D174" s="36">
        <f>SUM(D175:D181)</f>
        <v>125965.81</v>
      </c>
      <c r="E174" s="36">
        <f>SUM(E175:E181)</f>
        <v>83085.150000000023</v>
      </c>
      <c r="F174" s="11">
        <f t="shared" si="89"/>
        <v>58.455753538577163</v>
      </c>
      <c r="G174" s="40">
        <f t="shared" ref="G174" si="90">SUM(G175:G181)</f>
        <v>49559.4</v>
      </c>
      <c r="H174" s="36">
        <f t="shared" ref="H174" si="91">SUM(H175:H181)</f>
        <v>24033.48</v>
      </c>
      <c r="I174" s="33">
        <f t="shared" ref="I174" si="92">SUM(I175:I181)</f>
        <v>5258.37</v>
      </c>
      <c r="J174" s="40">
        <f t="shared" ref="J174" si="93">SUM(J175:J181)</f>
        <v>50936</v>
      </c>
      <c r="K174" s="36">
        <f t="shared" ref="K174" si="94">SUM(K175:K181)</f>
        <v>59301.440000000002</v>
      </c>
      <c r="L174" s="36">
        <f t="shared" ref="L174" si="95">SUM(L175:L181)</f>
        <v>47461.000000000007</v>
      </c>
      <c r="M174" s="40">
        <f t="shared" ref="M174" si="96">SUM(M175:M181)</f>
        <v>41638</v>
      </c>
      <c r="N174" s="36">
        <f t="shared" ref="N174" si="97">SUM(N175:N181)</f>
        <v>42630.89</v>
      </c>
      <c r="O174" s="33">
        <f t="shared" ref="O174" si="98">SUM(O175:O181)</f>
        <v>30365.780000000002</v>
      </c>
      <c r="P174" s="36">
        <f t="shared" ref="P174" si="99">SUM(P175:P181)</f>
        <v>0</v>
      </c>
      <c r="Q174" s="36">
        <f t="shared" ref="Q174" si="100">SUM(Q175:Q181)</f>
        <v>0</v>
      </c>
      <c r="R174" s="36">
        <f t="shared" ref="R174" si="101">SUM(R175:R181)</f>
        <v>0</v>
      </c>
      <c r="S174" s="40">
        <f t="shared" ref="S174" si="102">SUM(S175:S181)</f>
        <v>0</v>
      </c>
      <c r="T174" s="36">
        <f t="shared" ref="T174" si="103">SUM(T175:T181)</f>
        <v>0</v>
      </c>
      <c r="U174" s="36">
        <f t="shared" ref="U174" si="104">SUM(U175:U181)</f>
        <v>0</v>
      </c>
      <c r="V174" s="11"/>
      <c r="W174" s="32"/>
    </row>
    <row r="175" spans="1:23" ht="15.75">
      <c r="A175" s="128"/>
      <c r="B175" s="12" t="s">
        <v>25</v>
      </c>
      <c r="C175" s="10">
        <f t="shared" ref="C175:C182" si="105">G175+J175+M175+P175+S175</f>
        <v>5017.3999999999996</v>
      </c>
      <c r="D175" s="9">
        <f t="shared" ref="D175:D182" si="106">H175+K175+N175+Q175+T175</f>
        <v>6250.15</v>
      </c>
      <c r="E175" s="9">
        <f t="shared" ref="E175:E182" si="107">I175+L175+O175+R175+U175</f>
        <v>6958.64</v>
      </c>
      <c r="F175" s="11">
        <f t="shared" si="89"/>
        <v>138.69015824929247</v>
      </c>
      <c r="G175" s="10">
        <v>3909.4</v>
      </c>
      <c r="H175" s="9">
        <v>103.73</v>
      </c>
      <c r="I175" s="11">
        <v>231.48</v>
      </c>
      <c r="J175" s="10">
        <v>108</v>
      </c>
      <c r="K175" s="9">
        <v>2280.85</v>
      </c>
      <c r="L175" s="9">
        <v>2280.85</v>
      </c>
      <c r="M175" s="10">
        <v>1000</v>
      </c>
      <c r="N175" s="9">
        <v>3865.57</v>
      </c>
      <c r="O175" s="11">
        <v>4446.3100000000004</v>
      </c>
      <c r="P175" s="9"/>
      <c r="Q175" s="9"/>
      <c r="R175" s="25"/>
      <c r="S175" s="30"/>
      <c r="T175" s="25"/>
      <c r="U175" s="25"/>
      <c r="V175" s="11"/>
      <c r="W175" s="3"/>
    </row>
    <row r="176" spans="1:23" ht="15.75">
      <c r="A176" s="128"/>
      <c r="B176" s="12" t="s">
        <v>24</v>
      </c>
      <c r="C176" s="10">
        <f t="shared" si="105"/>
        <v>24068</v>
      </c>
      <c r="D176" s="9">
        <f t="shared" si="106"/>
        <v>27455.65</v>
      </c>
      <c r="E176" s="9">
        <f t="shared" si="107"/>
        <v>27455.65</v>
      </c>
      <c r="F176" s="11">
        <f t="shared" si="89"/>
        <v>114.0753282366628</v>
      </c>
      <c r="G176" s="10">
        <v>11500</v>
      </c>
      <c r="H176" s="9">
        <v>917.25</v>
      </c>
      <c r="I176" s="11">
        <v>917.25</v>
      </c>
      <c r="J176" s="10">
        <v>3230</v>
      </c>
      <c r="K176" s="9">
        <v>26538.400000000001</v>
      </c>
      <c r="L176" s="9">
        <v>26538.400000000001</v>
      </c>
      <c r="M176" s="10">
        <v>9338</v>
      </c>
      <c r="N176" s="9"/>
      <c r="O176" s="11"/>
      <c r="P176" s="9"/>
      <c r="Q176" s="9"/>
      <c r="R176" s="25"/>
      <c r="S176" s="30"/>
      <c r="T176" s="25"/>
      <c r="U176" s="25"/>
      <c r="V176" s="11"/>
      <c r="W176" s="3"/>
    </row>
    <row r="177" spans="1:23" ht="15.75">
      <c r="A177" s="128"/>
      <c r="B177" s="12" t="s">
        <v>23</v>
      </c>
      <c r="C177" s="10">
        <f t="shared" si="105"/>
        <v>60000</v>
      </c>
      <c r="D177" s="9">
        <f t="shared" si="106"/>
        <v>60000</v>
      </c>
      <c r="E177" s="9">
        <f t="shared" si="107"/>
        <v>22519.33</v>
      </c>
      <c r="F177" s="11">
        <f t="shared" si="89"/>
        <v>37.53221666666667</v>
      </c>
      <c r="G177" s="10">
        <v>20000</v>
      </c>
      <c r="H177" s="9">
        <v>20000</v>
      </c>
      <c r="I177" s="11">
        <v>2054.3200000000002</v>
      </c>
      <c r="J177" s="10">
        <v>20000</v>
      </c>
      <c r="K177" s="9">
        <v>20000</v>
      </c>
      <c r="L177" s="9">
        <v>12775.87</v>
      </c>
      <c r="M177" s="10">
        <v>20000</v>
      </c>
      <c r="N177" s="9">
        <v>20000</v>
      </c>
      <c r="O177" s="11">
        <v>7689.14</v>
      </c>
      <c r="P177" s="9"/>
      <c r="Q177" s="9"/>
      <c r="R177" s="25"/>
      <c r="S177" s="30"/>
      <c r="T177" s="25"/>
      <c r="U177" s="25"/>
      <c r="V177" s="11"/>
      <c r="W177" s="3"/>
    </row>
    <row r="178" spans="1:23" ht="15.75">
      <c r="A178" s="128"/>
      <c r="B178" s="12" t="s">
        <v>22</v>
      </c>
      <c r="C178" s="10">
        <f t="shared" si="105"/>
        <v>41000</v>
      </c>
      <c r="D178" s="9">
        <f t="shared" si="106"/>
        <v>14878.37</v>
      </c>
      <c r="E178" s="9">
        <f t="shared" si="107"/>
        <v>14274.830000000002</v>
      </c>
      <c r="F178" s="11">
        <f t="shared" si="89"/>
        <v>34.816658536585372</v>
      </c>
      <c r="G178" s="10">
        <v>10000</v>
      </c>
      <c r="H178" s="9">
        <v>132.5</v>
      </c>
      <c r="I178" s="11">
        <v>132.5</v>
      </c>
      <c r="J178" s="10">
        <v>22000</v>
      </c>
      <c r="K178" s="9">
        <v>2488.19</v>
      </c>
      <c r="L178" s="9">
        <v>2384.79</v>
      </c>
      <c r="M178" s="10">
        <v>9000</v>
      </c>
      <c r="N178" s="9">
        <v>12257.68</v>
      </c>
      <c r="O178" s="11">
        <v>11757.54</v>
      </c>
      <c r="P178" s="9"/>
      <c r="Q178" s="9"/>
      <c r="R178" s="25"/>
      <c r="S178" s="30"/>
      <c r="T178" s="25"/>
      <c r="U178" s="25"/>
      <c r="V178" s="11"/>
      <c r="W178" s="3"/>
    </row>
    <row r="179" spans="1:23" ht="15.75">
      <c r="A179" s="128"/>
      <c r="B179" s="12" t="s">
        <v>21</v>
      </c>
      <c r="C179" s="10">
        <f t="shared" si="105"/>
        <v>4794</v>
      </c>
      <c r="D179" s="9">
        <f t="shared" si="106"/>
        <v>5294</v>
      </c>
      <c r="E179" s="9">
        <f t="shared" si="107"/>
        <v>2668.27</v>
      </c>
      <c r="F179" s="11">
        <f t="shared" si="89"/>
        <v>55.658531497705468</v>
      </c>
      <c r="G179" s="10">
        <v>1000</v>
      </c>
      <c r="H179" s="9">
        <v>1000</v>
      </c>
      <c r="I179" s="11"/>
      <c r="J179" s="10">
        <v>2794</v>
      </c>
      <c r="K179" s="9">
        <v>2794</v>
      </c>
      <c r="L179" s="9">
        <v>1203.1199999999999</v>
      </c>
      <c r="M179" s="10">
        <v>1000</v>
      </c>
      <c r="N179" s="9">
        <v>1500</v>
      </c>
      <c r="O179" s="11">
        <v>1465.15</v>
      </c>
      <c r="P179" s="9"/>
      <c r="Q179" s="9"/>
      <c r="R179" s="25"/>
      <c r="S179" s="30"/>
      <c r="T179" s="25"/>
      <c r="U179" s="25"/>
      <c r="V179" s="11"/>
      <c r="W179" s="3"/>
    </row>
    <row r="180" spans="1:23" ht="15.75">
      <c r="A180" s="128"/>
      <c r="B180" s="12" t="s">
        <v>20</v>
      </c>
      <c r="C180" s="10">
        <f t="shared" si="105"/>
        <v>2454</v>
      </c>
      <c r="D180" s="9">
        <f t="shared" si="106"/>
        <v>80</v>
      </c>
      <c r="E180" s="9">
        <f t="shared" si="107"/>
        <v>80</v>
      </c>
      <c r="F180" s="11">
        <f t="shared" si="89"/>
        <v>3.2599837000814995</v>
      </c>
      <c r="G180" s="10">
        <v>1350</v>
      </c>
      <c r="H180" s="9">
        <v>80</v>
      </c>
      <c r="I180" s="11">
        <v>80</v>
      </c>
      <c r="J180" s="10">
        <v>804</v>
      </c>
      <c r="K180" s="9"/>
      <c r="L180" s="9"/>
      <c r="M180" s="10">
        <v>300</v>
      </c>
      <c r="N180" s="9"/>
      <c r="O180" s="11"/>
      <c r="P180" s="9"/>
      <c r="Q180" s="9"/>
      <c r="R180" s="25"/>
      <c r="S180" s="30"/>
      <c r="T180" s="25"/>
      <c r="U180" s="25"/>
      <c r="V180" s="11"/>
      <c r="W180" s="3"/>
    </row>
    <row r="181" spans="1:23" ht="15.75">
      <c r="A181" s="128"/>
      <c r="B181" s="12" t="s">
        <v>19</v>
      </c>
      <c r="C181" s="10">
        <f t="shared" si="105"/>
        <v>4800</v>
      </c>
      <c r="D181" s="9">
        <f t="shared" si="106"/>
        <v>12007.64</v>
      </c>
      <c r="E181" s="9">
        <f t="shared" si="107"/>
        <v>9128.43</v>
      </c>
      <c r="F181" s="11">
        <f t="shared" si="89"/>
        <v>190.175625</v>
      </c>
      <c r="G181" s="10">
        <v>1800</v>
      </c>
      <c r="H181" s="9">
        <v>1800</v>
      </c>
      <c r="I181" s="11">
        <v>1842.82</v>
      </c>
      <c r="J181" s="10">
        <v>2000</v>
      </c>
      <c r="K181" s="9">
        <v>5200</v>
      </c>
      <c r="L181" s="9">
        <v>2277.9699999999998</v>
      </c>
      <c r="M181" s="10">
        <v>1000</v>
      </c>
      <c r="N181" s="9">
        <v>5007.6400000000003</v>
      </c>
      <c r="O181" s="11">
        <v>5007.6400000000003</v>
      </c>
      <c r="P181" s="9"/>
      <c r="Q181" s="9"/>
      <c r="R181" s="25"/>
      <c r="S181" s="30"/>
      <c r="T181" s="25"/>
      <c r="U181" s="25"/>
      <c r="V181" s="11"/>
      <c r="W181" s="3"/>
    </row>
    <row r="182" spans="1:23" s="31" customFormat="1" ht="47.25">
      <c r="A182" s="135"/>
      <c r="B182" s="19" t="s">
        <v>18</v>
      </c>
      <c r="C182" s="39">
        <f t="shared" si="105"/>
        <v>3000</v>
      </c>
      <c r="D182" s="38">
        <f t="shared" si="106"/>
        <v>28624.59</v>
      </c>
      <c r="E182" s="38">
        <f t="shared" si="107"/>
        <v>28624.59</v>
      </c>
      <c r="F182" s="37">
        <f t="shared" si="89"/>
        <v>954.15300000000002</v>
      </c>
      <c r="G182" s="39">
        <v>1000</v>
      </c>
      <c r="H182" s="38">
        <v>5723.88</v>
      </c>
      <c r="I182" s="37">
        <v>5723.88</v>
      </c>
      <c r="J182" s="39">
        <v>1000</v>
      </c>
      <c r="K182" s="38">
        <v>10000</v>
      </c>
      <c r="L182" s="38">
        <v>10000</v>
      </c>
      <c r="M182" s="39">
        <v>1000</v>
      </c>
      <c r="N182" s="38">
        <v>12900.71</v>
      </c>
      <c r="O182" s="37">
        <v>12900.71</v>
      </c>
      <c r="P182" s="36"/>
      <c r="Q182" s="36"/>
      <c r="R182" s="34"/>
      <c r="S182" s="77"/>
      <c r="T182" s="78"/>
      <c r="U182" s="78"/>
      <c r="V182" s="51"/>
      <c r="W182" s="32"/>
    </row>
    <row r="183" spans="1:23" ht="267.75">
      <c r="A183" s="129" t="s">
        <v>95</v>
      </c>
      <c r="B183" s="24" t="s">
        <v>15</v>
      </c>
      <c r="C183" s="23"/>
      <c r="D183" s="21"/>
      <c r="E183" s="21"/>
      <c r="F183" s="20"/>
      <c r="G183" s="22"/>
      <c r="H183" s="21"/>
      <c r="I183" s="21"/>
      <c r="J183" s="22"/>
      <c r="K183" s="21"/>
      <c r="L183" s="21"/>
      <c r="M183" s="22"/>
      <c r="N183" s="21"/>
      <c r="O183" s="21"/>
      <c r="P183" s="22"/>
      <c r="Q183" s="21"/>
      <c r="R183" s="21"/>
      <c r="S183" s="22"/>
      <c r="T183" s="21"/>
      <c r="U183" s="21"/>
      <c r="V183" s="20"/>
      <c r="W183" s="3"/>
    </row>
    <row r="184" spans="1:23">
      <c r="A184" s="11"/>
      <c r="B184" s="36" t="s">
        <v>5</v>
      </c>
      <c r="C184" s="40">
        <f>C186+C188+C196</f>
        <v>256163.8</v>
      </c>
      <c r="D184" s="36">
        <f>D186+D188+D196</f>
        <v>243236.49</v>
      </c>
      <c r="E184" s="36">
        <f>E186+E188+E196</f>
        <v>222445.22999999998</v>
      </c>
      <c r="F184" s="33">
        <f>E184/C184*100</f>
        <v>86.837105789342601</v>
      </c>
      <c r="G184" s="40">
        <f>G186+G188+G196</f>
        <v>0</v>
      </c>
      <c r="H184" s="36">
        <f t="shared" ref="H184:U184" si="108">H186+H188+H196</f>
        <v>0</v>
      </c>
      <c r="I184" s="36">
        <f t="shared" si="108"/>
        <v>0</v>
      </c>
      <c r="J184" s="40">
        <f t="shared" si="108"/>
        <v>0</v>
      </c>
      <c r="K184" s="36">
        <f t="shared" si="108"/>
        <v>0</v>
      </c>
      <c r="L184" s="36">
        <f t="shared" si="108"/>
        <v>0</v>
      </c>
      <c r="M184" s="40">
        <f t="shared" si="108"/>
        <v>0</v>
      </c>
      <c r="N184" s="36">
        <f t="shared" si="108"/>
        <v>0</v>
      </c>
      <c r="O184" s="36">
        <f t="shared" si="108"/>
        <v>0</v>
      </c>
      <c r="P184" s="40">
        <f t="shared" si="108"/>
        <v>163799</v>
      </c>
      <c r="Q184" s="36">
        <f t="shared" si="108"/>
        <v>196792.38999999998</v>
      </c>
      <c r="R184" s="36">
        <f t="shared" si="108"/>
        <v>183984.99000000002</v>
      </c>
      <c r="S184" s="40">
        <f t="shared" si="108"/>
        <v>92364.800000000003</v>
      </c>
      <c r="T184" s="36">
        <f t="shared" si="108"/>
        <v>46444.100000000006</v>
      </c>
      <c r="U184" s="36">
        <f t="shared" si="108"/>
        <v>38460.240000000005</v>
      </c>
      <c r="V184" s="33">
        <f t="shared" si="64"/>
        <v>41.639499029933482</v>
      </c>
      <c r="W184" s="3"/>
    </row>
    <row r="185" spans="1:23">
      <c r="A185" s="11"/>
      <c r="B185" s="9" t="s">
        <v>4</v>
      </c>
      <c r="C185" s="10"/>
      <c r="D185" s="9"/>
      <c r="E185" s="9"/>
      <c r="F185" s="11"/>
      <c r="G185" s="10"/>
      <c r="H185" s="9"/>
      <c r="I185" s="9"/>
      <c r="J185" s="10"/>
      <c r="K185" s="9"/>
      <c r="L185" s="9"/>
      <c r="M185" s="10"/>
      <c r="N185" s="9"/>
      <c r="O185" s="9"/>
      <c r="P185" s="10"/>
      <c r="Q185" s="9"/>
      <c r="R185" s="9"/>
      <c r="S185" s="10"/>
      <c r="T185" s="9"/>
      <c r="U185" s="9"/>
      <c r="V185" s="11"/>
      <c r="W185" s="3"/>
    </row>
    <row r="186" spans="1:23" ht="15.75">
      <c r="A186" s="128"/>
      <c r="B186" s="19" t="s">
        <v>0</v>
      </c>
      <c r="C186" s="10">
        <f>G186+J186+M186+P186+S186</f>
        <v>100564</v>
      </c>
      <c r="D186" s="9">
        <f>H186+K186+N186+Q186+T186</f>
        <v>100564</v>
      </c>
      <c r="E186" s="9">
        <f>I186+L186+O186+R186+U186</f>
        <v>66526.16</v>
      </c>
      <c r="F186" s="11">
        <f>E186/C186*100</f>
        <v>66.153056759874303</v>
      </c>
      <c r="G186" s="10">
        <v>0</v>
      </c>
      <c r="H186" s="9">
        <f>G186</f>
        <v>0</v>
      </c>
      <c r="I186" s="9"/>
      <c r="J186" s="10">
        <v>0</v>
      </c>
      <c r="K186" s="9">
        <f>J186</f>
        <v>0</v>
      </c>
      <c r="L186" s="9"/>
      <c r="M186" s="10">
        <v>0</v>
      </c>
      <c r="N186" s="9">
        <f>M186</f>
        <v>0</v>
      </c>
      <c r="O186" s="9"/>
      <c r="P186" s="10">
        <v>91890</v>
      </c>
      <c r="Q186" s="9">
        <f>P186</f>
        <v>91890</v>
      </c>
      <c r="R186" s="25">
        <v>64880.11</v>
      </c>
      <c r="S186" s="30">
        <v>8674</v>
      </c>
      <c r="T186" s="25">
        <f>S186</f>
        <v>8674</v>
      </c>
      <c r="U186" s="25">
        <v>1646.05</v>
      </c>
      <c r="V186" s="11">
        <f t="shared" si="64"/>
        <v>18.976827299976943</v>
      </c>
      <c r="W186" s="3"/>
    </row>
    <row r="187" spans="1:23" ht="31.5">
      <c r="A187" s="128"/>
      <c r="B187" s="12" t="s">
        <v>28</v>
      </c>
      <c r="C187" s="10">
        <f>G187+J187+M187+P187+S187</f>
        <v>100564</v>
      </c>
      <c r="D187" s="9">
        <f t="shared" ref="D187" si="109">H187+K187+N187+Q187+T187</f>
        <v>100564</v>
      </c>
      <c r="E187" s="9">
        <f t="shared" ref="E187" si="110">I187+L187+O187+R187+U187</f>
        <v>66526.16</v>
      </c>
      <c r="F187" s="11">
        <f t="shared" ref="F187:F196" si="111">E187/C187*100</f>
        <v>66.153056759874303</v>
      </c>
      <c r="G187" s="10"/>
      <c r="H187" s="9"/>
      <c r="I187" s="9"/>
      <c r="J187" s="10"/>
      <c r="K187" s="9"/>
      <c r="L187" s="9"/>
      <c r="M187" s="10"/>
      <c r="N187" s="9"/>
      <c r="O187" s="11"/>
      <c r="P187" s="43">
        <v>91890</v>
      </c>
      <c r="Q187" s="43">
        <v>91890</v>
      </c>
      <c r="R187" s="41">
        <v>64880.11</v>
      </c>
      <c r="S187" s="42">
        <v>8674</v>
      </c>
      <c r="T187" s="41">
        <v>8674</v>
      </c>
      <c r="U187" s="41">
        <v>1646.05</v>
      </c>
      <c r="V187" s="11">
        <f t="shared" si="64"/>
        <v>18.976827299976943</v>
      </c>
      <c r="W187" s="3"/>
    </row>
    <row r="188" spans="1:23" s="31" customFormat="1" ht="31.5">
      <c r="A188" s="135"/>
      <c r="B188" s="19" t="s">
        <v>26</v>
      </c>
      <c r="C188" s="40">
        <f>SUM(C189:C195)</f>
        <v>154599.79999999999</v>
      </c>
      <c r="D188" s="36">
        <f>SUM(D189:D195)</f>
        <v>132879.09</v>
      </c>
      <c r="E188" s="36">
        <f>SUM(E189:E195)</f>
        <v>146125.66999999998</v>
      </c>
      <c r="F188" s="11">
        <f t="shared" si="111"/>
        <v>94.51866690642548</v>
      </c>
      <c r="G188" s="40">
        <f t="shared" ref="G188" si="112">SUM(G189:G195)</f>
        <v>0</v>
      </c>
      <c r="H188" s="36">
        <f t="shared" ref="H188" si="113">SUM(H189:H195)</f>
        <v>0</v>
      </c>
      <c r="I188" s="33">
        <f t="shared" ref="I188" si="114">SUM(I189:I195)</f>
        <v>0</v>
      </c>
      <c r="J188" s="40">
        <f t="shared" ref="J188" si="115">SUM(J189:J195)</f>
        <v>0</v>
      </c>
      <c r="K188" s="36">
        <f t="shared" ref="K188" si="116">SUM(K189:K195)</f>
        <v>0</v>
      </c>
      <c r="L188" s="36">
        <f t="shared" ref="L188" si="117">SUM(L189:L195)</f>
        <v>0</v>
      </c>
      <c r="M188" s="40">
        <f t="shared" ref="M188" si="118">SUM(M189:M195)</f>
        <v>0</v>
      </c>
      <c r="N188" s="36">
        <f t="shared" ref="N188" si="119">SUM(N189:N195)</f>
        <v>0</v>
      </c>
      <c r="O188" s="33">
        <f t="shared" ref="O188" si="120">SUM(O189:O195)</f>
        <v>0</v>
      </c>
      <c r="P188" s="36">
        <f>SUM(P189:P195)</f>
        <v>70909</v>
      </c>
      <c r="Q188" s="36">
        <f>SUM(Q189:Q195)</f>
        <v>95108.989999999991</v>
      </c>
      <c r="R188" s="36">
        <f t="shared" ref="R188" si="121">SUM(R189:R195)</f>
        <v>109311.48000000003</v>
      </c>
      <c r="S188" s="40">
        <f t="shared" ref="S188" si="122">SUM(S189:S195)</f>
        <v>83690.8</v>
      </c>
      <c r="T188" s="36">
        <f t="shared" ref="T188" si="123">SUM(T189:T195)</f>
        <v>37770.100000000006</v>
      </c>
      <c r="U188" s="36">
        <f t="shared" ref="U188" si="124">SUM(U189:U195)</f>
        <v>36814.19</v>
      </c>
      <c r="V188" s="11">
        <f t="shared" si="64"/>
        <v>43.988335635458142</v>
      </c>
      <c r="W188" s="32"/>
    </row>
    <row r="189" spans="1:23" ht="15.75">
      <c r="A189" s="128"/>
      <c r="B189" s="12" t="s">
        <v>25</v>
      </c>
      <c r="C189" s="10">
        <f t="shared" ref="C189:D192" si="125">G189+J189+M189+P189+S189</f>
        <v>50318</v>
      </c>
      <c r="D189" s="9">
        <f t="shared" si="125"/>
        <v>43378.080000000002</v>
      </c>
      <c r="E189" s="9">
        <f t="shared" ref="E189:E196" si="126">I189+L189+O189+R189+U189</f>
        <v>59107.820000000007</v>
      </c>
      <c r="F189" s="11">
        <f t="shared" si="111"/>
        <v>117.46854008505905</v>
      </c>
      <c r="G189" s="10"/>
      <c r="H189" s="9"/>
      <c r="I189" s="11"/>
      <c r="J189" s="10"/>
      <c r="K189" s="9"/>
      <c r="L189" s="9"/>
      <c r="M189" s="10"/>
      <c r="N189" s="9"/>
      <c r="O189" s="11"/>
      <c r="P189" s="9">
        <v>7000</v>
      </c>
      <c r="Q189" s="9">
        <v>26648.080000000002</v>
      </c>
      <c r="R189" s="25">
        <v>42704.800000000003</v>
      </c>
      <c r="S189" s="30">
        <v>43318</v>
      </c>
      <c r="T189" s="25">
        <v>16730</v>
      </c>
      <c r="U189" s="25">
        <v>16403.02</v>
      </c>
      <c r="V189" s="11">
        <f t="shared" si="64"/>
        <v>37.866522000092338</v>
      </c>
      <c r="W189" s="3"/>
    </row>
    <row r="190" spans="1:23" ht="15.75">
      <c r="A190" s="128"/>
      <c r="B190" s="12" t="s">
        <v>24</v>
      </c>
      <c r="C190" s="10">
        <f t="shared" si="125"/>
        <v>19200</v>
      </c>
      <c r="D190" s="9">
        <f t="shared" si="125"/>
        <v>28113.02</v>
      </c>
      <c r="E190" s="9">
        <f t="shared" si="126"/>
        <v>30378.61</v>
      </c>
      <c r="F190" s="11">
        <f t="shared" si="111"/>
        <v>158.22192708333333</v>
      </c>
      <c r="G190" s="10"/>
      <c r="H190" s="9"/>
      <c r="I190" s="11"/>
      <c r="J190" s="10"/>
      <c r="K190" s="9"/>
      <c r="L190" s="9"/>
      <c r="M190" s="10"/>
      <c r="N190" s="9"/>
      <c r="O190" s="11"/>
      <c r="P190" s="9">
        <v>15200</v>
      </c>
      <c r="Q190" s="9">
        <v>26364.560000000001</v>
      </c>
      <c r="R190" s="25">
        <v>28630.15</v>
      </c>
      <c r="S190" s="30">
        <v>4000</v>
      </c>
      <c r="T190" s="25">
        <v>1748.46</v>
      </c>
      <c r="U190" s="25">
        <v>1748.46</v>
      </c>
      <c r="V190" s="11">
        <f t="shared" si="64"/>
        <v>43.711500000000001</v>
      </c>
      <c r="W190" s="3"/>
    </row>
    <row r="191" spans="1:23" ht="15.75">
      <c r="A191" s="128"/>
      <c r="B191" s="12" t="s">
        <v>23</v>
      </c>
      <c r="C191" s="10">
        <f t="shared" si="125"/>
        <v>33142</v>
      </c>
      <c r="D191" s="9">
        <f t="shared" si="125"/>
        <v>26142</v>
      </c>
      <c r="E191" s="9">
        <f t="shared" si="126"/>
        <v>21749.45</v>
      </c>
      <c r="F191" s="11">
        <f t="shared" si="111"/>
        <v>65.62503771649267</v>
      </c>
      <c r="G191" s="10"/>
      <c r="H191" s="9"/>
      <c r="I191" s="11"/>
      <c r="J191" s="10"/>
      <c r="K191" s="9"/>
      <c r="L191" s="9"/>
      <c r="M191" s="10"/>
      <c r="N191" s="9"/>
      <c r="O191" s="11"/>
      <c r="P191" s="9">
        <v>15009</v>
      </c>
      <c r="Q191" s="9">
        <v>15009</v>
      </c>
      <c r="R191" s="25">
        <v>10688.25</v>
      </c>
      <c r="S191" s="30">
        <v>18133</v>
      </c>
      <c r="T191" s="25">
        <v>11133</v>
      </c>
      <c r="U191" s="25">
        <v>11061.2</v>
      </c>
      <c r="V191" s="11">
        <f t="shared" si="64"/>
        <v>61.000386036508026</v>
      </c>
      <c r="W191" s="3"/>
    </row>
    <row r="192" spans="1:23" ht="15.75">
      <c r="A192" s="128"/>
      <c r="B192" s="12" t="s">
        <v>22</v>
      </c>
      <c r="C192" s="10">
        <f t="shared" si="125"/>
        <v>36540</v>
      </c>
      <c r="D192" s="9">
        <f t="shared" si="125"/>
        <v>24938.19</v>
      </c>
      <c r="E192" s="9">
        <f t="shared" si="126"/>
        <v>20938.190000000002</v>
      </c>
      <c r="F192" s="11">
        <f t="shared" si="111"/>
        <v>57.302107279693494</v>
      </c>
      <c r="G192" s="10"/>
      <c r="H192" s="9"/>
      <c r="I192" s="11"/>
      <c r="J192" s="10"/>
      <c r="K192" s="9"/>
      <c r="L192" s="9"/>
      <c r="M192" s="10"/>
      <c r="N192" s="9"/>
      <c r="O192" s="11"/>
      <c r="P192" s="9">
        <v>26000</v>
      </c>
      <c r="Q192" s="9">
        <v>19987.349999999999</v>
      </c>
      <c r="R192" s="25">
        <v>15987.35</v>
      </c>
      <c r="S192" s="30">
        <v>10540</v>
      </c>
      <c r="T192" s="25">
        <v>4950.84</v>
      </c>
      <c r="U192" s="25">
        <v>4950.84</v>
      </c>
      <c r="V192" s="11">
        <f t="shared" si="64"/>
        <v>46.971916508538904</v>
      </c>
      <c r="W192" s="3"/>
    </row>
    <row r="193" spans="1:23" ht="15.75">
      <c r="A193" s="128"/>
      <c r="B193" s="12" t="s">
        <v>21</v>
      </c>
      <c r="C193" s="10">
        <f t="shared" ref="C193:C196" si="127">G193+J193+M193+P193+S193</f>
        <v>4000</v>
      </c>
      <c r="D193" s="9">
        <f t="shared" ref="D193:D196" si="128">H193+K193+N193+Q193+T193</f>
        <v>3200</v>
      </c>
      <c r="E193" s="9">
        <f t="shared" si="126"/>
        <v>3183.33</v>
      </c>
      <c r="F193" s="11">
        <f t="shared" si="111"/>
        <v>79.583249999999992</v>
      </c>
      <c r="G193" s="10"/>
      <c r="H193" s="9"/>
      <c r="I193" s="11"/>
      <c r="J193" s="10"/>
      <c r="K193" s="9"/>
      <c r="L193" s="9"/>
      <c r="M193" s="10"/>
      <c r="N193" s="9"/>
      <c r="O193" s="11"/>
      <c r="P193" s="9">
        <v>2000</v>
      </c>
      <c r="Q193" s="9">
        <v>2000</v>
      </c>
      <c r="R193" s="25">
        <v>1998.58</v>
      </c>
      <c r="S193" s="30">
        <v>2000</v>
      </c>
      <c r="T193" s="25">
        <v>1200</v>
      </c>
      <c r="U193" s="25">
        <v>1184.75</v>
      </c>
      <c r="V193" s="11">
        <f t="shared" si="64"/>
        <v>59.237499999999997</v>
      </c>
      <c r="W193" s="3"/>
    </row>
    <row r="194" spans="1:23" ht="15.75">
      <c r="A194" s="128"/>
      <c r="B194" s="12" t="s">
        <v>20</v>
      </c>
      <c r="C194" s="10">
        <f t="shared" si="127"/>
        <v>3592</v>
      </c>
      <c r="D194" s="9">
        <f t="shared" si="128"/>
        <v>700</v>
      </c>
      <c r="E194" s="9">
        <f t="shared" si="126"/>
        <v>0</v>
      </c>
      <c r="F194" s="11">
        <f t="shared" si="111"/>
        <v>0</v>
      </c>
      <c r="G194" s="10"/>
      <c r="H194" s="9"/>
      <c r="I194" s="11"/>
      <c r="J194" s="10"/>
      <c r="K194" s="9"/>
      <c r="L194" s="9"/>
      <c r="M194" s="10"/>
      <c r="N194" s="9"/>
      <c r="O194" s="11"/>
      <c r="P194" s="9">
        <v>700</v>
      </c>
      <c r="Q194" s="9">
        <v>700</v>
      </c>
      <c r="R194" s="25"/>
      <c r="S194" s="30">
        <v>2892</v>
      </c>
      <c r="T194" s="25"/>
      <c r="U194" s="25"/>
      <c r="V194" s="11">
        <f t="shared" si="64"/>
        <v>0</v>
      </c>
      <c r="W194" s="3"/>
    </row>
    <row r="195" spans="1:23" ht="15.75">
      <c r="A195" s="128"/>
      <c r="B195" s="12" t="s">
        <v>19</v>
      </c>
      <c r="C195" s="10">
        <f t="shared" si="127"/>
        <v>7807.8</v>
      </c>
      <c r="D195" s="9">
        <f t="shared" si="128"/>
        <v>6407.8</v>
      </c>
      <c r="E195" s="9">
        <f t="shared" si="126"/>
        <v>10768.27</v>
      </c>
      <c r="F195" s="11">
        <f t="shared" si="111"/>
        <v>137.91682676298061</v>
      </c>
      <c r="G195" s="10"/>
      <c r="H195" s="9"/>
      <c r="I195" s="11"/>
      <c r="J195" s="10"/>
      <c r="K195" s="9"/>
      <c r="L195" s="9"/>
      <c r="M195" s="10"/>
      <c r="N195" s="9"/>
      <c r="O195" s="11"/>
      <c r="P195" s="9">
        <v>5000</v>
      </c>
      <c r="Q195" s="9">
        <v>4400</v>
      </c>
      <c r="R195" s="25">
        <v>9302.35</v>
      </c>
      <c r="S195" s="30">
        <v>2807.8</v>
      </c>
      <c r="T195" s="25">
        <v>2007.8</v>
      </c>
      <c r="U195" s="25">
        <v>1465.92</v>
      </c>
      <c r="V195" s="11">
        <f t="shared" si="64"/>
        <v>52.208846783958975</v>
      </c>
      <c r="W195" s="3"/>
    </row>
    <row r="196" spans="1:23" s="31" customFormat="1" ht="47.25">
      <c r="A196" s="135"/>
      <c r="B196" s="19" t="s">
        <v>18</v>
      </c>
      <c r="C196" s="39">
        <f t="shared" si="127"/>
        <v>1000</v>
      </c>
      <c r="D196" s="38">
        <f t="shared" si="128"/>
        <v>9793.4</v>
      </c>
      <c r="E196" s="38">
        <f t="shared" si="126"/>
        <v>9793.4</v>
      </c>
      <c r="F196" s="37">
        <f t="shared" si="111"/>
        <v>979.34</v>
      </c>
      <c r="G196" s="39"/>
      <c r="H196" s="38"/>
      <c r="I196" s="37"/>
      <c r="J196" s="39"/>
      <c r="K196" s="38"/>
      <c r="L196" s="38"/>
      <c r="M196" s="39"/>
      <c r="N196" s="38"/>
      <c r="O196" s="37"/>
      <c r="P196" s="36">
        <v>1000</v>
      </c>
      <c r="Q196" s="36">
        <v>9793.4</v>
      </c>
      <c r="R196" s="34">
        <v>9793.4</v>
      </c>
      <c r="S196" s="77"/>
      <c r="T196" s="78"/>
      <c r="U196" s="78"/>
      <c r="V196" s="51"/>
      <c r="W196" s="32"/>
    </row>
    <row r="197" spans="1:23" ht="63">
      <c r="A197" s="129" t="s">
        <v>96</v>
      </c>
      <c r="B197" s="24" t="s">
        <v>14</v>
      </c>
      <c r="C197" s="23"/>
      <c r="D197" s="21"/>
      <c r="E197" s="21"/>
      <c r="F197" s="20"/>
      <c r="G197" s="22"/>
      <c r="H197" s="21"/>
      <c r="I197" s="21"/>
      <c r="J197" s="22"/>
      <c r="K197" s="21"/>
      <c r="L197" s="21"/>
      <c r="M197" s="22"/>
      <c r="N197" s="21"/>
      <c r="O197" s="21"/>
      <c r="P197" s="22"/>
      <c r="Q197" s="21"/>
      <c r="R197" s="21"/>
      <c r="S197" s="22"/>
      <c r="T197" s="21"/>
      <c r="U197" s="21"/>
      <c r="V197" s="20"/>
      <c r="W197" s="3"/>
    </row>
    <row r="198" spans="1:23">
      <c r="A198" s="11"/>
      <c r="B198" s="36" t="s">
        <v>5</v>
      </c>
      <c r="C198" s="40">
        <f>G198+J198+M198+P198+S198</f>
        <v>112310</v>
      </c>
      <c r="D198" s="36">
        <f>H198+K198+N198+Q198+T198</f>
        <v>112310</v>
      </c>
      <c r="E198" s="36">
        <f>I198+L198+O198+R198+U198</f>
        <v>82422.450000000012</v>
      </c>
      <c r="F198" s="33">
        <f>E198/C198*100</f>
        <v>73.388344760039189</v>
      </c>
      <c r="G198" s="40">
        <f t="shared" ref="G198:R198" si="129">G201</f>
        <v>15000</v>
      </c>
      <c r="H198" s="36">
        <f t="shared" si="129"/>
        <v>15000</v>
      </c>
      <c r="I198" s="36">
        <f t="shared" si="129"/>
        <v>14849.93</v>
      </c>
      <c r="J198" s="40">
        <f t="shared" si="129"/>
        <v>20460</v>
      </c>
      <c r="K198" s="36">
        <f t="shared" si="129"/>
        <v>20460</v>
      </c>
      <c r="L198" s="36">
        <f t="shared" si="129"/>
        <v>20342.48</v>
      </c>
      <c r="M198" s="40">
        <f t="shared" si="129"/>
        <v>25450</v>
      </c>
      <c r="N198" s="36">
        <f t="shared" si="129"/>
        <v>25450</v>
      </c>
      <c r="O198" s="36">
        <f t="shared" si="129"/>
        <v>10491.03</v>
      </c>
      <c r="P198" s="40">
        <f t="shared" si="129"/>
        <v>30630</v>
      </c>
      <c r="Q198" s="36">
        <f t="shared" si="129"/>
        <v>30630</v>
      </c>
      <c r="R198" s="36">
        <f t="shared" si="129"/>
        <v>17608.939999999999</v>
      </c>
      <c r="S198" s="40">
        <v>20770</v>
      </c>
      <c r="T198" s="36">
        <v>20770</v>
      </c>
      <c r="U198" s="36">
        <v>19130.07</v>
      </c>
      <c r="V198" s="33">
        <f t="shared" si="64"/>
        <v>92.104333172845458</v>
      </c>
      <c r="W198" s="3"/>
    </row>
    <row r="199" spans="1:23">
      <c r="A199" s="11"/>
      <c r="B199" s="9" t="s">
        <v>4</v>
      </c>
      <c r="C199" s="10"/>
      <c r="D199" s="9"/>
      <c r="E199" s="9"/>
      <c r="F199" s="11"/>
      <c r="G199" s="10"/>
      <c r="H199" s="9"/>
      <c r="I199" s="9"/>
      <c r="J199" s="10"/>
      <c r="K199" s="9"/>
      <c r="L199" s="9"/>
      <c r="M199" s="10"/>
      <c r="N199" s="9"/>
      <c r="O199" s="9"/>
      <c r="P199" s="10"/>
      <c r="Q199" s="9"/>
      <c r="R199" s="9"/>
      <c r="S199" s="10"/>
      <c r="T199" s="9"/>
      <c r="U199" s="9"/>
      <c r="V199" s="11"/>
      <c r="W199" s="3"/>
    </row>
    <row r="200" spans="1:23" ht="15.75">
      <c r="A200" s="128"/>
      <c r="B200" s="19" t="s">
        <v>0</v>
      </c>
      <c r="C200" s="10">
        <f t="shared" ref="C200:E201" si="130">G200+J200+M200+P200+S200</f>
        <v>112310</v>
      </c>
      <c r="D200" s="9">
        <f t="shared" si="130"/>
        <v>112310</v>
      </c>
      <c r="E200" s="9">
        <f t="shared" si="130"/>
        <v>82422.450000000012</v>
      </c>
      <c r="F200" s="11">
        <f>E200/C200*100</f>
        <v>73.388344760039189</v>
      </c>
      <c r="G200" s="10">
        <v>15000</v>
      </c>
      <c r="H200" s="9">
        <f>G200</f>
        <v>15000</v>
      </c>
      <c r="I200" s="9">
        <v>14849.93</v>
      </c>
      <c r="J200" s="10">
        <v>20460</v>
      </c>
      <c r="K200" s="9">
        <f>J200</f>
        <v>20460</v>
      </c>
      <c r="L200" s="9">
        <v>20342.48</v>
      </c>
      <c r="M200" s="10">
        <v>25450</v>
      </c>
      <c r="N200" s="9">
        <f>M200</f>
        <v>25450</v>
      </c>
      <c r="O200" s="9">
        <v>10491.03</v>
      </c>
      <c r="P200" s="10">
        <v>30630</v>
      </c>
      <c r="Q200" s="9">
        <f>P200</f>
        <v>30630</v>
      </c>
      <c r="R200" s="25">
        <v>17608.939999999999</v>
      </c>
      <c r="S200" s="30">
        <v>20770</v>
      </c>
      <c r="T200" s="25">
        <v>20770</v>
      </c>
      <c r="U200" s="25">
        <v>19130.07</v>
      </c>
      <c r="V200" s="11">
        <f t="shared" si="64"/>
        <v>92.104333172845458</v>
      </c>
      <c r="W200" s="3"/>
    </row>
    <row r="201" spans="1:23" ht="31.5">
      <c r="A201" s="128"/>
      <c r="B201" s="12" t="s">
        <v>28</v>
      </c>
      <c r="C201" s="10">
        <f t="shared" si="130"/>
        <v>112310</v>
      </c>
      <c r="D201" s="9">
        <f t="shared" si="130"/>
        <v>112310</v>
      </c>
      <c r="E201" s="9">
        <f t="shared" si="130"/>
        <v>82422.450000000012</v>
      </c>
      <c r="F201" s="11">
        <f>E201/C201*100</f>
        <v>73.388344760039189</v>
      </c>
      <c r="G201" s="10">
        <v>15000</v>
      </c>
      <c r="H201" s="9">
        <f>G201</f>
        <v>15000</v>
      </c>
      <c r="I201" s="9">
        <v>14849.93</v>
      </c>
      <c r="J201" s="10">
        <v>20460</v>
      </c>
      <c r="K201" s="9">
        <f>J201</f>
        <v>20460</v>
      </c>
      <c r="L201" s="9">
        <v>20342.48</v>
      </c>
      <c r="M201" s="10">
        <v>25450</v>
      </c>
      <c r="N201" s="9">
        <f>M201</f>
        <v>25450</v>
      </c>
      <c r="O201" s="9">
        <v>10491.03</v>
      </c>
      <c r="P201" s="10">
        <v>30630</v>
      </c>
      <c r="Q201" s="9">
        <f>P201</f>
        <v>30630</v>
      </c>
      <c r="R201" s="25">
        <v>17608.939999999999</v>
      </c>
      <c r="S201" s="30">
        <v>20770</v>
      </c>
      <c r="T201" s="25">
        <v>20770</v>
      </c>
      <c r="U201" s="25">
        <v>19130.07</v>
      </c>
      <c r="V201" s="11">
        <f t="shared" si="64"/>
        <v>92.104333172845458</v>
      </c>
      <c r="W201" s="3"/>
    </row>
    <row r="202" spans="1:23" ht="236.25">
      <c r="A202" s="129" t="s">
        <v>97</v>
      </c>
      <c r="B202" s="24" t="s">
        <v>13</v>
      </c>
      <c r="C202" s="23"/>
      <c r="D202" s="21"/>
      <c r="E202" s="21"/>
      <c r="F202" s="20"/>
      <c r="G202" s="22"/>
      <c r="H202" s="21"/>
      <c r="I202" s="21"/>
      <c r="J202" s="22"/>
      <c r="K202" s="21"/>
      <c r="L202" s="21"/>
      <c r="M202" s="22"/>
      <c r="N202" s="21"/>
      <c r="O202" s="21"/>
      <c r="P202" s="22"/>
      <c r="Q202" s="21"/>
      <c r="R202" s="21"/>
      <c r="S202" s="22"/>
      <c r="T202" s="21"/>
      <c r="U202" s="21"/>
      <c r="V202" s="20"/>
      <c r="W202" s="3"/>
    </row>
    <row r="203" spans="1:23">
      <c r="A203" s="11"/>
      <c r="B203" s="9" t="s">
        <v>5</v>
      </c>
      <c r="C203" s="10">
        <f>G203+J203+M203+P203+S203</f>
        <v>286435.40000000002</v>
      </c>
      <c r="D203" s="9">
        <f>H203+K203+N203+Q203+T203</f>
        <v>321853.39</v>
      </c>
      <c r="E203" s="9">
        <f>I203+L203+O203+R203+U203</f>
        <v>254178.23</v>
      </c>
      <c r="F203" s="11">
        <f>E203/C203*100</f>
        <v>88.738413617869867</v>
      </c>
      <c r="G203" s="10">
        <f>G205+G207+G212</f>
        <v>58400</v>
      </c>
      <c r="H203" s="9">
        <f t="shared" ref="H203:S203" si="131">H205+H207+H212</f>
        <v>52478.96</v>
      </c>
      <c r="I203" s="9">
        <f t="shared" si="131"/>
        <v>33497.409999999996</v>
      </c>
      <c r="J203" s="10">
        <f t="shared" si="131"/>
        <v>68406.399999999994</v>
      </c>
      <c r="K203" s="9">
        <f t="shared" si="131"/>
        <v>69539.540000000008</v>
      </c>
      <c r="L203" s="104">
        <f>L205+L207+L212</f>
        <v>54420.21</v>
      </c>
      <c r="M203" s="10">
        <f t="shared" si="131"/>
        <v>80877</v>
      </c>
      <c r="N203" s="9">
        <f>N205+N207+N212</f>
        <v>116545.29999999999</v>
      </c>
      <c r="O203" s="9">
        <f t="shared" si="131"/>
        <v>113998.87</v>
      </c>
      <c r="P203" s="10">
        <f t="shared" si="131"/>
        <v>46970</v>
      </c>
      <c r="Q203" s="9">
        <f t="shared" si="131"/>
        <v>76507.59</v>
      </c>
      <c r="R203" s="9">
        <f>R205+R207+R212</f>
        <v>50803.520000000004</v>
      </c>
      <c r="S203" s="10">
        <f t="shared" si="131"/>
        <v>31782</v>
      </c>
      <c r="T203" s="9">
        <f>T205+T207+T212</f>
        <v>6782</v>
      </c>
      <c r="U203" s="9">
        <f>U205+U207+U212</f>
        <v>1458.22</v>
      </c>
      <c r="V203" s="11">
        <f t="shared" si="64"/>
        <v>4.5881945755459066</v>
      </c>
      <c r="W203" s="3"/>
    </row>
    <row r="204" spans="1:23">
      <c r="A204" s="11"/>
      <c r="B204" s="9" t="s">
        <v>4</v>
      </c>
      <c r="C204" s="10"/>
      <c r="D204" s="9"/>
      <c r="E204" s="9"/>
      <c r="F204" s="11"/>
      <c r="G204" s="10"/>
      <c r="H204" s="9"/>
      <c r="I204" s="9"/>
      <c r="J204" s="10"/>
      <c r="K204" s="9"/>
      <c r="L204" s="104"/>
      <c r="M204" s="10"/>
      <c r="N204" s="9"/>
      <c r="O204" s="9"/>
      <c r="P204" s="10"/>
      <c r="Q204" s="9"/>
      <c r="R204" s="9"/>
      <c r="S204" s="10"/>
      <c r="T204" s="9"/>
      <c r="U204" s="9"/>
      <c r="V204" s="11"/>
      <c r="W204" s="3"/>
    </row>
    <row r="205" spans="1:23" ht="15.75">
      <c r="A205" s="128"/>
      <c r="B205" s="19" t="s">
        <v>0</v>
      </c>
      <c r="C205" s="10">
        <f>G205+J205+M205+P205+S205</f>
        <v>196848.4</v>
      </c>
      <c r="D205" s="9">
        <f>H205+K205+N205+Q205+T205</f>
        <v>196848.4</v>
      </c>
      <c r="E205" s="9">
        <f>I205+L205+O205+R205+U205</f>
        <v>150814.86000000002</v>
      </c>
      <c r="F205" s="11">
        <f>E205/C205*100</f>
        <v>76.614724833933124</v>
      </c>
      <c r="G205" s="10">
        <v>40000</v>
      </c>
      <c r="H205" s="9">
        <f>G205</f>
        <v>40000</v>
      </c>
      <c r="I205" s="9">
        <v>23019.09</v>
      </c>
      <c r="J205" s="10">
        <f>J206</f>
        <v>56066.400000000001</v>
      </c>
      <c r="K205" s="9">
        <f>J205</f>
        <v>56066.400000000001</v>
      </c>
      <c r="L205" s="104">
        <v>39478.269999999997</v>
      </c>
      <c r="M205" s="10">
        <f>M206</f>
        <v>61080</v>
      </c>
      <c r="N205" s="9">
        <f>M205</f>
        <v>61080</v>
      </c>
      <c r="O205" s="9">
        <v>59007.08</v>
      </c>
      <c r="P205" s="10">
        <f>P206</f>
        <v>33470</v>
      </c>
      <c r="Q205" s="9">
        <f>P205</f>
        <v>33470</v>
      </c>
      <c r="R205" s="12">
        <v>28402.2</v>
      </c>
      <c r="S205" s="18">
        <v>6232</v>
      </c>
      <c r="T205" s="12">
        <v>6232</v>
      </c>
      <c r="U205" s="12">
        <v>908.22</v>
      </c>
      <c r="V205" s="11">
        <f t="shared" si="64"/>
        <v>14.573491655969192</v>
      </c>
      <c r="W205" s="3"/>
    </row>
    <row r="206" spans="1:23" ht="31.5">
      <c r="A206" s="128"/>
      <c r="B206" s="12" t="s">
        <v>28</v>
      </c>
      <c r="C206" s="10">
        <f>G206+J206+M206+P206+S206</f>
        <v>196848.4</v>
      </c>
      <c r="D206" s="9">
        <f t="shared" ref="D206" si="132">H206+K206+N206+Q206+T206</f>
        <v>196848.4</v>
      </c>
      <c r="E206" s="9">
        <f t="shared" ref="E206" si="133">I206+L206+O206+R206+U206</f>
        <v>150814.86000000002</v>
      </c>
      <c r="F206" s="11">
        <f t="shared" ref="F206:F212" si="134">E206/C206*100</f>
        <v>76.614724833933124</v>
      </c>
      <c r="G206" s="10">
        <v>40000</v>
      </c>
      <c r="H206" s="9">
        <v>40000</v>
      </c>
      <c r="I206" s="9">
        <v>23019.09</v>
      </c>
      <c r="J206" s="10">
        <v>56066.400000000001</v>
      </c>
      <c r="K206" s="9">
        <v>56066.400000000001</v>
      </c>
      <c r="L206" s="104">
        <v>39478.269999999997</v>
      </c>
      <c r="M206" s="10">
        <v>61080</v>
      </c>
      <c r="N206" s="9">
        <v>61080</v>
      </c>
      <c r="O206" s="11">
        <v>59007.08</v>
      </c>
      <c r="P206" s="43">
        <v>33470</v>
      </c>
      <c r="Q206" s="43">
        <v>33470</v>
      </c>
      <c r="R206" s="41">
        <v>28402.2</v>
      </c>
      <c r="S206" s="42">
        <v>6232</v>
      </c>
      <c r="T206" s="41">
        <v>6232</v>
      </c>
      <c r="U206" s="41">
        <v>908.22</v>
      </c>
      <c r="V206" s="11">
        <f t="shared" si="64"/>
        <v>14.573491655969192</v>
      </c>
      <c r="W206" s="3"/>
    </row>
    <row r="207" spans="1:23" s="31" customFormat="1" ht="31.5">
      <c r="A207" s="135"/>
      <c r="B207" s="19" t="s">
        <v>26</v>
      </c>
      <c r="C207" s="40">
        <f>SUM(C208:C211)</f>
        <v>81587</v>
      </c>
      <c r="D207" s="36">
        <f>SUM(D208:D211)</f>
        <v>48292.94</v>
      </c>
      <c r="E207" s="36">
        <f>SUM(E208:E211)</f>
        <v>26651.32</v>
      </c>
      <c r="F207" s="11">
        <f t="shared" si="134"/>
        <v>32.666135536298675</v>
      </c>
      <c r="G207" s="40">
        <f t="shared" ref="G207:U207" si="135">SUM(G208:G211)</f>
        <v>16400</v>
      </c>
      <c r="H207" s="36">
        <f t="shared" si="135"/>
        <v>4198.3999999999996</v>
      </c>
      <c r="I207" s="33">
        <f t="shared" si="135"/>
        <v>2197.7600000000002</v>
      </c>
      <c r="J207" s="40">
        <f t="shared" si="135"/>
        <v>10340</v>
      </c>
      <c r="K207" s="36">
        <f t="shared" si="135"/>
        <v>8473.14</v>
      </c>
      <c r="L207" s="36">
        <f t="shared" si="135"/>
        <v>9941.94</v>
      </c>
      <c r="M207" s="40">
        <f t="shared" si="135"/>
        <v>17797</v>
      </c>
      <c r="N207" s="36">
        <f t="shared" si="135"/>
        <v>9717.2800000000007</v>
      </c>
      <c r="O207" s="33">
        <f t="shared" si="135"/>
        <v>9243.77</v>
      </c>
      <c r="P207" s="36">
        <f t="shared" si="135"/>
        <v>11500</v>
      </c>
      <c r="Q207" s="36">
        <f t="shared" si="135"/>
        <v>25354.120000000003</v>
      </c>
      <c r="R207" s="36">
        <f t="shared" si="135"/>
        <v>4717.8500000000004</v>
      </c>
      <c r="S207" s="40">
        <f t="shared" si="135"/>
        <v>25550</v>
      </c>
      <c r="T207" s="36">
        <f t="shared" si="135"/>
        <v>550</v>
      </c>
      <c r="U207" s="36">
        <f t="shared" si="135"/>
        <v>550</v>
      </c>
      <c r="V207" s="11">
        <f t="shared" si="64"/>
        <v>2.152641878669276</v>
      </c>
      <c r="W207" s="32"/>
    </row>
    <row r="208" spans="1:23" ht="15.75">
      <c r="A208" s="128"/>
      <c r="B208" s="12" t="s">
        <v>24</v>
      </c>
      <c r="C208" s="10">
        <f>G208+J208+M208+P208+S208</f>
        <v>26870</v>
      </c>
      <c r="D208" s="9">
        <f>H208+K208+N208+Q208+T208</f>
        <v>778.56</v>
      </c>
      <c r="E208" s="9">
        <f t="shared" ref="E208:E212" si="136">I208+L208+O208+R208+U208</f>
        <v>340.04</v>
      </c>
      <c r="F208" s="11">
        <f t="shared" si="134"/>
        <v>1.2655005582433942</v>
      </c>
      <c r="G208" s="10">
        <v>3400</v>
      </c>
      <c r="H208" s="9"/>
      <c r="I208" s="11"/>
      <c r="J208" s="10"/>
      <c r="K208" s="9">
        <v>278.56</v>
      </c>
      <c r="L208" s="9">
        <v>278.56</v>
      </c>
      <c r="M208" s="10">
        <v>2970</v>
      </c>
      <c r="N208" s="9"/>
      <c r="O208" s="11"/>
      <c r="P208" s="9">
        <v>500</v>
      </c>
      <c r="Q208" s="9">
        <v>500</v>
      </c>
      <c r="R208" s="25">
        <v>61.48</v>
      </c>
      <c r="S208" s="30">
        <v>20000</v>
      </c>
      <c r="T208" s="25"/>
      <c r="U208" s="25"/>
      <c r="V208" s="11">
        <f t="shared" si="64"/>
        <v>0</v>
      </c>
      <c r="W208" s="3"/>
    </row>
    <row r="209" spans="1:23" ht="15.75">
      <c r="A209" s="128"/>
      <c r="B209" s="12" t="s">
        <v>22</v>
      </c>
      <c r="C209" s="10">
        <f>G209+J209+M209+P209+S209</f>
        <v>40077</v>
      </c>
      <c r="D209" s="9">
        <f>H209+K209+N209+Q209+T209</f>
        <v>23382.590000000004</v>
      </c>
      <c r="E209" s="9">
        <f t="shared" si="136"/>
        <v>21199.940000000002</v>
      </c>
      <c r="F209" s="11">
        <f t="shared" si="134"/>
        <v>52.898021308980212</v>
      </c>
      <c r="G209" s="10">
        <v>11000</v>
      </c>
      <c r="H209" s="9">
        <v>2198.4</v>
      </c>
      <c r="I209" s="11">
        <v>2197.7600000000002</v>
      </c>
      <c r="J209" s="10">
        <v>7500</v>
      </c>
      <c r="K209" s="9">
        <v>6854.58</v>
      </c>
      <c r="L209" s="9">
        <v>6746.08</v>
      </c>
      <c r="M209" s="10">
        <v>9307</v>
      </c>
      <c r="N209" s="9">
        <v>8954.6</v>
      </c>
      <c r="O209" s="11">
        <v>8881.09</v>
      </c>
      <c r="P209" s="9">
        <v>8000</v>
      </c>
      <c r="Q209" s="9">
        <v>4825.01</v>
      </c>
      <c r="R209" s="25">
        <v>2825.01</v>
      </c>
      <c r="S209" s="30">
        <v>4270</v>
      </c>
      <c r="T209" s="25">
        <v>550</v>
      </c>
      <c r="U209" s="25">
        <v>550</v>
      </c>
      <c r="V209" s="11">
        <f t="shared" si="64"/>
        <v>12.880562060889931</v>
      </c>
      <c r="W209" s="3"/>
    </row>
    <row r="210" spans="1:23" ht="15.75">
      <c r="A210" s="128"/>
      <c r="B210" s="12" t="s">
        <v>21</v>
      </c>
      <c r="C210" s="10">
        <f t="shared" ref="C210:C212" si="137">G210+J210+M210+P210+S210</f>
        <v>5660</v>
      </c>
      <c r="D210" s="9">
        <f t="shared" ref="D210:D212" si="138">H210+K210+N210+Q210+T210</f>
        <v>4740</v>
      </c>
      <c r="E210" s="9">
        <f t="shared" si="136"/>
        <v>620.19000000000005</v>
      </c>
      <c r="F210" s="11">
        <f t="shared" si="134"/>
        <v>10.957420494699647</v>
      </c>
      <c r="G210" s="10">
        <v>2000</v>
      </c>
      <c r="H210" s="9">
        <v>2000</v>
      </c>
      <c r="I210" s="11"/>
      <c r="J210" s="10">
        <v>1340</v>
      </c>
      <c r="K210" s="9">
        <v>1340</v>
      </c>
      <c r="L210" s="9"/>
      <c r="M210" s="10">
        <v>1320</v>
      </c>
      <c r="N210" s="9">
        <v>400</v>
      </c>
      <c r="O210" s="11"/>
      <c r="P210" s="9">
        <v>1000</v>
      </c>
      <c r="Q210" s="9">
        <v>1000</v>
      </c>
      <c r="R210" s="25">
        <v>620.19000000000005</v>
      </c>
      <c r="S210" s="30"/>
      <c r="T210" s="25"/>
      <c r="U210" s="25"/>
      <c r="V210" s="11"/>
      <c r="W210" s="3"/>
    </row>
    <row r="211" spans="1:23" ht="15.75">
      <c r="A211" s="128"/>
      <c r="B211" s="12" t="s">
        <v>19</v>
      </c>
      <c r="C211" s="10">
        <f t="shared" si="137"/>
        <v>8980</v>
      </c>
      <c r="D211" s="9">
        <f t="shared" si="138"/>
        <v>19391.79</v>
      </c>
      <c r="E211" s="9">
        <f t="shared" si="136"/>
        <v>4491.1499999999996</v>
      </c>
      <c r="F211" s="11">
        <f t="shared" si="134"/>
        <v>50.012806236080174</v>
      </c>
      <c r="G211" s="10"/>
      <c r="H211" s="9"/>
      <c r="I211" s="11"/>
      <c r="J211" s="10">
        <v>1500</v>
      </c>
      <c r="K211" s="9"/>
      <c r="L211" s="9">
        <v>2917.3</v>
      </c>
      <c r="M211" s="10">
        <v>4200</v>
      </c>
      <c r="N211" s="9">
        <v>362.68</v>
      </c>
      <c r="O211" s="11">
        <v>362.68</v>
      </c>
      <c r="P211" s="9">
        <v>2000</v>
      </c>
      <c r="Q211" s="9">
        <v>19029.11</v>
      </c>
      <c r="R211" s="25">
        <v>1211.17</v>
      </c>
      <c r="S211" s="30">
        <v>1280</v>
      </c>
      <c r="T211" s="25"/>
      <c r="U211" s="25"/>
      <c r="V211" s="11">
        <f t="shared" si="64"/>
        <v>0</v>
      </c>
      <c r="W211" s="3"/>
    </row>
    <row r="212" spans="1:23" s="31" customFormat="1" ht="47.25">
      <c r="A212" s="135"/>
      <c r="B212" s="19" t="s">
        <v>18</v>
      </c>
      <c r="C212" s="39">
        <f t="shared" si="137"/>
        <v>8000</v>
      </c>
      <c r="D212" s="38">
        <f t="shared" si="138"/>
        <v>76712.049999999988</v>
      </c>
      <c r="E212" s="38">
        <f t="shared" si="136"/>
        <v>76712.049999999988</v>
      </c>
      <c r="F212" s="37">
        <f t="shared" si="134"/>
        <v>958.90062499999988</v>
      </c>
      <c r="G212" s="39">
        <v>2000</v>
      </c>
      <c r="H212" s="38">
        <v>8280.56</v>
      </c>
      <c r="I212" s="37">
        <v>8280.56</v>
      </c>
      <c r="J212" s="39">
        <v>2000</v>
      </c>
      <c r="K212" s="38">
        <v>5000</v>
      </c>
      <c r="L212" s="38">
        <v>5000</v>
      </c>
      <c r="M212" s="39">
        <v>2000</v>
      </c>
      <c r="N212" s="38">
        <v>45748.02</v>
      </c>
      <c r="O212" s="37">
        <v>45748.02</v>
      </c>
      <c r="P212" s="36">
        <v>2000</v>
      </c>
      <c r="Q212" s="36">
        <v>17683.47</v>
      </c>
      <c r="R212" s="34">
        <v>17683.47</v>
      </c>
      <c r="S212" s="77"/>
      <c r="T212" s="78"/>
      <c r="U212" s="78"/>
      <c r="V212" s="51"/>
      <c r="W212" s="32"/>
    </row>
    <row r="213" spans="1:23" ht="63">
      <c r="A213" s="129" t="s">
        <v>98</v>
      </c>
      <c r="B213" s="24" t="s">
        <v>12</v>
      </c>
      <c r="C213" s="23"/>
      <c r="D213" s="21"/>
      <c r="E213" s="21"/>
      <c r="F213" s="20"/>
      <c r="G213" s="22"/>
      <c r="H213" s="21"/>
      <c r="I213" s="21"/>
      <c r="J213" s="22"/>
      <c r="K213" s="21"/>
      <c r="L213" s="21"/>
      <c r="M213" s="22"/>
      <c r="N213" s="21"/>
      <c r="O213" s="21"/>
      <c r="P213" s="22"/>
      <c r="Q213" s="21"/>
      <c r="R213" s="21"/>
      <c r="S213" s="22"/>
      <c r="T213" s="21"/>
      <c r="U213" s="21"/>
      <c r="V213" s="20"/>
      <c r="W213" s="3"/>
    </row>
    <row r="214" spans="1:23">
      <c r="A214" s="11"/>
      <c r="B214" s="9" t="s">
        <v>5</v>
      </c>
      <c r="C214" s="10">
        <f>G214+J214+M214+P214+S214</f>
        <v>1059418.5</v>
      </c>
      <c r="D214" s="9">
        <f>H214+K214+N214+Q214+T214</f>
        <v>1035823.3300000001</v>
      </c>
      <c r="E214" s="9">
        <f>I214+L214+O214+R214+U214</f>
        <v>960392.60000000009</v>
      </c>
      <c r="F214" s="11">
        <f>E214/C214*100</f>
        <v>90.652806232853223</v>
      </c>
      <c r="G214" s="10">
        <f t="shared" ref="G214:U214" si="139">G217</f>
        <v>149583.5</v>
      </c>
      <c r="H214" s="9">
        <f t="shared" si="139"/>
        <v>138138.18</v>
      </c>
      <c r="I214" s="9">
        <f t="shared" si="139"/>
        <v>113180.49</v>
      </c>
      <c r="J214" s="10">
        <f t="shared" si="139"/>
        <v>173910</v>
      </c>
      <c r="K214" s="9">
        <f t="shared" si="139"/>
        <v>173910</v>
      </c>
      <c r="L214" s="9">
        <f t="shared" si="139"/>
        <v>140802.85</v>
      </c>
      <c r="M214" s="10">
        <f t="shared" si="139"/>
        <v>169005</v>
      </c>
      <c r="N214" s="9">
        <f t="shared" si="139"/>
        <v>160290.60999999999</v>
      </c>
      <c r="O214" s="9">
        <f t="shared" si="139"/>
        <v>158605.26</v>
      </c>
      <c r="P214" s="10">
        <f t="shared" si="139"/>
        <v>195855</v>
      </c>
      <c r="Q214" s="9">
        <f t="shared" si="139"/>
        <v>195855</v>
      </c>
      <c r="R214" s="9">
        <f t="shared" si="139"/>
        <v>194296.99</v>
      </c>
      <c r="S214" s="29">
        <f t="shared" si="139"/>
        <v>371065</v>
      </c>
      <c r="T214" s="28">
        <f t="shared" si="139"/>
        <v>367629.54</v>
      </c>
      <c r="U214" s="9">
        <f t="shared" si="139"/>
        <v>353507.01</v>
      </c>
      <c r="V214" s="11">
        <f t="shared" si="64"/>
        <v>95.268217158718826</v>
      </c>
      <c r="W214" s="3"/>
    </row>
    <row r="215" spans="1:23">
      <c r="A215" s="11"/>
      <c r="B215" s="9" t="s">
        <v>4</v>
      </c>
      <c r="C215" s="10"/>
      <c r="D215" s="9"/>
      <c r="E215" s="9"/>
      <c r="F215" s="11"/>
      <c r="G215" s="10"/>
      <c r="H215" s="9"/>
      <c r="I215" s="9"/>
      <c r="J215" s="10"/>
      <c r="K215" s="9"/>
      <c r="L215" s="9"/>
      <c r="M215" s="10"/>
      <c r="N215" s="9"/>
      <c r="O215" s="9"/>
      <c r="P215" s="10"/>
      <c r="Q215" s="9"/>
      <c r="R215" s="9"/>
      <c r="S215" s="29"/>
      <c r="T215" s="28"/>
      <c r="U215" s="9"/>
      <c r="V215" s="11"/>
      <c r="W215" s="3"/>
    </row>
    <row r="216" spans="1:23" ht="15.75">
      <c r="A216" s="128"/>
      <c r="B216" s="19" t="s">
        <v>0</v>
      </c>
      <c r="C216" s="10">
        <f t="shared" ref="C216:E217" si="140">G216+J216+M216+P216+S216</f>
        <v>1059418.5</v>
      </c>
      <c r="D216" s="9">
        <f t="shared" si="140"/>
        <v>1035823.3300000001</v>
      </c>
      <c r="E216" s="9">
        <f t="shared" si="140"/>
        <v>960392.60000000009</v>
      </c>
      <c r="F216" s="11">
        <f>E216/C216*100</f>
        <v>90.652806232853223</v>
      </c>
      <c r="G216" s="10">
        <v>149583.5</v>
      </c>
      <c r="H216" s="9">
        <v>138138.18</v>
      </c>
      <c r="I216" s="9">
        <v>113180.49</v>
      </c>
      <c r="J216" s="10">
        <v>173910</v>
      </c>
      <c r="K216" s="9">
        <f>J216</f>
        <v>173910</v>
      </c>
      <c r="L216" s="9">
        <v>140802.85</v>
      </c>
      <c r="M216" s="10">
        <v>169005</v>
      </c>
      <c r="N216" s="9">
        <v>160290.60999999999</v>
      </c>
      <c r="O216" s="9">
        <v>158605.26</v>
      </c>
      <c r="P216" s="10">
        <v>195855</v>
      </c>
      <c r="Q216" s="9">
        <f>P216</f>
        <v>195855</v>
      </c>
      <c r="R216" s="25">
        <v>194296.99</v>
      </c>
      <c r="S216" s="27">
        <f>367629.5+3435.5</f>
        <v>371065</v>
      </c>
      <c r="T216" s="26">
        <f>S216-3435.46</f>
        <v>367629.54</v>
      </c>
      <c r="U216" s="25">
        <v>353507.01</v>
      </c>
      <c r="V216" s="11">
        <f t="shared" si="64"/>
        <v>95.268217158718826</v>
      </c>
      <c r="W216" s="3"/>
    </row>
    <row r="217" spans="1:23" ht="31.5">
      <c r="A217" s="128"/>
      <c r="B217" s="12" t="s">
        <v>28</v>
      </c>
      <c r="C217" s="10">
        <f t="shared" si="140"/>
        <v>1059418.5</v>
      </c>
      <c r="D217" s="9">
        <f t="shared" si="140"/>
        <v>1035823.3300000001</v>
      </c>
      <c r="E217" s="9">
        <f t="shared" si="140"/>
        <v>960392.60000000009</v>
      </c>
      <c r="F217" s="11">
        <f>E217/C217*100</f>
        <v>90.652806232853223</v>
      </c>
      <c r="G217" s="10">
        <v>149583.5</v>
      </c>
      <c r="H217" s="9">
        <v>138138.18</v>
      </c>
      <c r="I217" s="9">
        <v>113180.49</v>
      </c>
      <c r="J217" s="10">
        <v>173910</v>
      </c>
      <c r="K217" s="9">
        <f>J217</f>
        <v>173910</v>
      </c>
      <c r="L217" s="9">
        <v>140802.85</v>
      </c>
      <c r="M217" s="10">
        <v>169005</v>
      </c>
      <c r="N217" s="9">
        <v>160290.60999999999</v>
      </c>
      <c r="O217" s="9">
        <v>158605.26</v>
      </c>
      <c r="P217" s="10">
        <v>195855</v>
      </c>
      <c r="Q217" s="9">
        <f>P217</f>
        <v>195855</v>
      </c>
      <c r="R217" s="41">
        <v>194296.99</v>
      </c>
      <c r="S217" s="91">
        <f>367629.5+3435.5</f>
        <v>371065</v>
      </c>
      <c r="T217" s="92">
        <f>S217-3435.46</f>
        <v>367629.54</v>
      </c>
      <c r="U217" s="89">
        <v>353507.01</v>
      </c>
      <c r="V217" s="51">
        <f t="shared" si="64"/>
        <v>95.268217158718826</v>
      </c>
      <c r="W217" s="3"/>
    </row>
    <row r="218" spans="1:23" ht="204.75">
      <c r="A218" s="129" t="s">
        <v>99</v>
      </c>
      <c r="B218" s="24" t="s">
        <v>11</v>
      </c>
      <c r="C218" s="23"/>
      <c r="D218" s="21"/>
      <c r="E218" s="21"/>
      <c r="F218" s="20"/>
      <c r="G218" s="21"/>
      <c r="H218" s="21"/>
      <c r="I218" s="21"/>
      <c r="J218" s="22"/>
      <c r="K218" s="21"/>
      <c r="L218" s="21"/>
      <c r="M218" s="22"/>
      <c r="N218" s="21"/>
      <c r="O218" s="21"/>
      <c r="P218" s="22"/>
      <c r="Q218" s="21"/>
      <c r="R218" s="21"/>
      <c r="S218" s="22"/>
      <c r="T218" s="21"/>
      <c r="U218" s="21"/>
      <c r="V218" s="20"/>
      <c r="W218" s="3"/>
    </row>
    <row r="219" spans="1:23">
      <c r="A219" s="11"/>
      <c r="B219" s="9" t="s">
        <v>5</v>
      </c>
      <c r="C219" s="10">
        <f>C221</f>
        <v>2873457</v>
      </c>
      <c r="D219" s="9">
        <f t="shared" ref="D219:U219" si="141">D221</f>
        <v>2873457</v>
      </c>
      <c r="E219" s="9">
        <f t="shared" si="141"/>
        <v>2804684.45</v>
      </c>
      <c r="F219" s="11">
        <f t="shared" ref="F219:F222" si="142">E219/C219*100</f>
        <v>97.606626791352724</v>
      </c>
      <c r="G219" s="9">
        <f t="shared" si="141"/>
        <v>610000</v>
      </c>
      <c r="H219" s="9">
        <f t="shared" si="141"/>
        <v>610000</v>
      </c>
      <c r="I219" s="9">
        <f t="shared" si="141"/>
        <v>551070.6</v>
      </c>
      <c r="J219" s="10">
        <f t="shared" si="141"/>
        <v>561007</v>
      </c>
      <c r="K219" s="9">
        <f t="shared" si="141"/>
        <v>561007</v>
      </c>
      <c r="L219" s="9">
        <f t="shared" si="141"/>
        <v>553694.17000000004</v>
      </c>
      <c r="M219" s="10">
        <f t="shared" si="141"/>
        <v>527720</v>
      </c>
      <c r="N219" s="9">
        <f t="shared" si="141"/>
        <v>527720</v>
      </c>
      <c r="O219" s="9">
        <f t="shared" si="141"/>
        <v>525970.93999999994</v>
      </c>
      <c r="P219" s="10">
        <f t="shared" si="141"/>
        <v>581970</v>
      </c>
      <c r="Q219" s="9">
        <f t="shared" si="141"/>
        <v>581970</v>
      </c>
      <c r="R219" s="9">
        <f t="shared" si="141"/>
        <v>581230.56000000006</v>
      </c>
      <c r="S219" s="10">
        <f t="shared" si="141"/>
        <v>592760</v>
      </c>
      <c r="T219" s="9">
        <f t="shared" si="141"/>
        <v>592760</v>
      </c>
      <c r="U219" s="9">
        <f t="shared" si="141"/>
        <v>592718.18000000005</v>
      </c>
      <c r="V219" s="11">
        <f t="shared" ref="V219:V250" si="143">U219/S219*100</f>
        <v>99.992944868074773</v>
      </c>
      <c r="W219" s="3"/>
    </row>
    <row r="220" spans="1:23">
      <c r="A220" s="11"/>
      <c r="B220" s="9" t="s">
        <v>4</v>
      </c>
      <c r="C220" s="10"/>
      <c r="D220" s="9"/>
      <c r="E220" s="9"/>
      <c r="F220" s="11"/>
      <c r="G220" s="9"/>
      <c r="H220" s="9"/>
      <c r="I220" s="9"/>
      <c r="J220" s="10"/>
      <c r="K220" s="9"/>
      <c r="L220" s="9"/>
      <c r="M220" s="10"/>
      <c r="N220" s="9"/>
      <c r="O220" s="9"/>
      <c r="P220" s="10"/>
      <c r="Q220" s="9"/>
      <c r="R220" s="9"/>
      <c r="S220" s="10"/>
      <c r="T220" s="9"/>
      <c r="U220" s="9"/>
      <c r="V220" s="11"/>
      <c r="W220" s="3"/>
    </row>
    <row r="221" spans="1:23" ht="15.75">
      <c r="A221" s="128"/>
      <c r="B221" s="19" t="s">
        <v>0</v>
      </c>
      <c r="C221" s="10">
        <f>C222</f>
        <v>2873457</v>
      </c>
      <c r="D221" s="9">
        <f t="shared" ref="D221:E221" si="144">D222</f>
        <v>2873457</v>
      </c>
      <c r="E221" s="9">
        <f t="shared" si="144"/>
        <v>2804684.45</v>
      </c>
      <c r="F221" s="11">
        <f t="shared" si="142"/>
        <v>97.606626791352724</v>
      </c>
      <c r="G221" s="9">
        <v>610000</v>
      </c>
      <c r="H221" s="9">
        <v>610000</v>
      </c>
      <c r="I221" s="9">
        <v>551070.6</v>
      </c>
      <c r="J221" s="10">
        <v>561007</v>
      </c>
      <c r="K221" s="9">
        <v>561007</v>
      </c>
      <c r="L221" s="9">
        <v>553694.17000000004</v>
      </c>
      <c r="M221" s="10">
        <v>527720</v>
      </c>
      <c r="N221" s="9">
        <v>527720</v>
      </c>
      <c r="O221" s="9">
        <v>525970.93999999994</v>
      </c>
      <c r="P221" s="10">
        <v>581970</v>
      </c>
      <c r="Q221" s="9">
        <v>581970</v>
      </c>
      <c r="R221" s="12">
        <v>581230.56000000006</v>
      </c>
      <c r="S221" s="93">
        <v>592760</v>
      </c>
      <c r="T221" s="67">
        <v>592760</v>
      </c>
      <c r="U221" s="67">
        <v>592718.18000000005</v>
      </c>
      <c r="V221" s="11">
        <f t="shared" si="143"/>
        <v>99.992944868074773</v>
      </c>
      <c r="W221" s="3"/>
    </row>
    <row r="222" spans="1:23" ht="47.25">
      <c r="A222" s="128"/>
      <c r="B222" s="12" t="s">
        <v>27</v>
      </c>
      <c r="C222" s="54">
        <f>G222+J222+M222+P222+S222</f>
        <v>2873457</v>
      </c>
      <c r="D222" s="53">
        <f t="shared" ref="D222:E222" si="145">H222+K222+N222+Q222+T222</f>
        <v>2873457</v>
      </c>
      <c r="E222" s="53">
        <f t="shared" si="145"/>
        <v>2804684.45</v>
      </c>
      <c r="F222" s="51">
        <f t="shared" si="142"/>
        <v>97.606626791352724</v>
      </c>
      <c r="G222" s="9">
        <v>610000</v>
      </c>
      <c r="H222" s="9">
        <v>610000</v>
      </c>
      <c r="I222" s="9">
        <v>551070.6</v>
      </c>
      <c r="J222" s="10">
        <v>561007</v>
      </c>
      <c r="K222" s="9">
        <v>561007</v>
      </c>
      <c r="L222" s="9">
        <v>553694.17000000004</v>
      </c>
      <c r="M222" s="10">
        <v>527720</v>
      </c>
      <c r="N222" s="9">
        <v>527720</v>
      </c>
      <c r="O222" s="9">
        <v>525970.93999999994</v>
      </c>
      <c r="P222" s="10">
        <v>581970</v>
      </c>
      <c r="Q222" s="9">
        <v>581970</v>
      </c>
      <c r="R222" s="12">
        <v>581230.56000000006</v>
      </c>
      <c r="S222" s="93">
        <v>592760</v>
      </c>
      <c r="T222" s="67">
        <v>592760</v>
      </c>
      <c r="U222" s="67">
        <v>592718.18000000005</v>
      </c>
      <c r="V222" s="51">
        <f t="shared" si="143"/>
        <v>99.992944868074773</v>
      </c>
      <c r="W222" s="3"/>
    </row>
    <row r="223" spans="1:23" ht="47.25">
      <c r="A223" s="129" t="s">
        <v>100</v>
      </c>
      <c r="B223" s="24" t="s">
        <v>10</v>
      </c>
      <c r="C223" s="48"/>
      <c r="D223" s="9"/>
      <c r="E223" s="9"/>
      <c r="F223" s="11"/>
      <c r="G223" s="22"/>
      <c r="H223" s="21"/>
      <c r="I223" s="21"/>
      <c r="J223" s="22"/>
      <c r="K223" s="21"/>
      <c r="L223" s="21"/>
      <c r="M223" s="22"/>
      <c r="N223" s="21"/>
      <c r="O223" s="21"/>
      <c r="P223" s="22"/>
      <c r="Q223" s="21"/>
      <c r="R223" s="21"/>
      <c r="S223" s="22"/>
      <c r="T223" s="21"/>
      <c r="U223" s="21"/>
      <c r="V223" s="20"/>
      <c r="W223" s="3"/>
    </row>
    <row r="224" spans="1:23">
      <c r="A224" s="11"/>
      <c r="B224" s="9" t="s">
        <v>5</v>
      </c>
      <c r="C224" s="10">
        <f>C226</f>
        <v>226467</v>
      </c>
      <c r="D224" s="9">
        <f t="shared" ref="D224:E224" si="146">D226</f>
        <v>298311.40999999997</v>
      </c>
      <c r="E224" s="9">
        <f t="shared" si="146"/>
        <v>264187.53000000003</v>
      </c>
      <c r="F224" s="11">
        <f t="shared" ref="F224:F233" si="147">E224/C224*100</f>
        <v>116.65608234312286</v>
      </c>
      <c r="G224" s="10">
        <f>G226</f>
        <v>18900</v>
      </c>
      <c r="H224" s="9">
        <f t="shared" ref="H224:U224" si="148">H226</f>
        <v>64179.58</v>
      </c>
      <c r="I224" s="9">
        <f t="shared" si="148"/>
        <v>48133.79</v>
      </c>
      <c r="J224" s="10">
        <f t="shared" si="148"/>
        <v>32045</v>
      </c>
      <c r="K224" s="9">
        <f t="shared" si="148"/>
        <v>28643.11</v>
      </c>
      <c r="L224" s="9">
        <f t="shared" si="148"/>
        <v>28639.439999999999</v>
      </c>
      <c r="M224" s="10">
        <f t="shared" si="148"/>
        <v>41255</v>
      </c>
      <c r="N224" s="9">
        <f t="shared" si="148"/>
        <v>45607.21</v>
      </c>
      <c r="O224" s="9">
        <f t="shared" si="148"/>
        <v>44651.35</v>
      </c>
      <c r="P224" s="10">
        <f t="shared" si="148"/>
        <v>39160</v>
      </c>
      <c r="Q224" s="9">
        <f t="shared" si="148"/>
        <v>75365.820000000007</v>
      </c>
      <c r="R224" s="9">
        <f t="shared" si="148"/>
        <v>62913.25</v>
      </c>
      <c r="S224" s="10">
        <f t="shared" si="148"/>
        <v>95107</v>
      </c>
      <c r="T224" s="9">
        <f t="shared" si="148"/>
        <v>84515.69</v>
      </c>
      <c r="U224" s="9">
        <f t="shared" si="148"/>
        <v>79849.7</v>
      </c>
      <c r="V224" s="11">
        <f t="shared" si="143"/>
        <v>83.957752846793611</v>
      </c>
      <c r="W224" s="3"/>
    </row>
    <row r="225" spans="1:23">
      <c r="A225" s="11"/>
      <c r="B225" s="9" t="s">
        <v>4</v>
      </c>
      <c r="C225" s="10"/>
      <c r="D225" s="9"/>
      <c r="E225" s="9"/>
      <c r="F225" s="11"/>
      <c r="G225" s="10"/>
      <c r="H225" s="9"/>
      <c r="I225" s="9"/>
      <c r="J225" s="10"/>
      <c r="K225" s="9"/>
      <c r="L225" s="9"/>
      <c r="M225" s="10"/>
      <c r="N225" s="9"/>
      <c r="O225" s="9"/>
      <c r="P225" s="10"/>
      <c r="Q225" s="9"/>
      <c r="R225" s="9"/>
      <c r="S225" s="10"/>
      <c r="T225" s="9"/>
      <c r="U225" s="9"/>
      <c r="V225" s="11"/>
      <c r="W225" s="3"/>
    </row>
    <row r="226" spans="1:23" s="31" customFormat="1" ht="31.5">
      <c r="A226" s="135"/>
      <c r="B226" s="19" t="s">
        <v>26</v>
      </c>
      <c r="C226" s="40">
        <f>SUM(C227:C233)</f>
        <v>226467</v>
      </c>
      <c r="D226" s="36">
        <f>SUM(D227:D233)</f>
        <v>298311.40999999997</v>
      </c>
      <c r="E226" s="36">
        <f>SUM(E227:E233)</f>
        <v>264187.53000000003</v>
      </c>
      <c r="F226" s="11">
        <f>E226/C226*100</f>
        <v>116.65608234312286</v>
      </c>
      <c r="G226" s="40">
        <f t="shared" ref="G226" si="149">SUM(G227:G233)</f>
        <v>18900</v>
      </c>
      <c r="H226" s="36">
        <f t="shared" ref="H226" si="150">SUM(H227:H233)</f>
        <v>64179.58</v>
      </c>
      <c r="I226" s="33">
        <f t="shared" ref="I226" si="151">SUM(I227:I233)</f>
        <v>48133.79</v>
      </c>
      <c r="J226" s="40">
        <f t="shared" ref="J226" si="152">SUM(J227:J233)</f>
        <v>32045</v>
      </c>
      <c r="K226" s="36">
        <f t="shared" ref="K226" si="153">SUM(K227:K233)</f>
        <v>28643.11</v>
      </c>
      <c r="L226" s="36">
        <f t="shared" ref="L226" si="154">SUM(L227:L233)</f>
        <v>28639.439999999999</v>
      </c>
      <c r="M226" s="40">
        <f t="shared" ref="M226" si="155">SUM(M227:M233)</f>
        <v>41255</v>
      </c>
      <c r="N226" s="36">
        <f t="shared" ref="N226" si="156">SUM(N227:N233)</f>
        <v>45607.21</v>
      </c>
      <c r="O226" s="33">
        <f t="shared" ref="O226" si="157">SUM(O227:O233)</f>
        <v>44651.35</v>
      </c>
      <c r="P226" s="36">
        <f>SUM(P227:P233)</f>
        <v>39160</v>
      </c>
      <c r="Q226" s="36">
        <f>SUM(Q227:Q233)</f>
        <v>75365.820000000007</v>
      </c>
      <c r="R226" s="36">
        <f t="shared" ref="R226" si="158">SUM(R227:R233)</f>
        <v>62913.25</v>
      </c>
      <c r="S226" s="40">
        <f t="shared" ref="S226" si="159">SUM(S227:S233)</f>
        <v>95107</v>
      </c>
      <c r="T226" s="36">
        <f t="shared" ref="T226" si="160">SUM(T227:T233)</f>
        <v>84515.69</v>
      </c>
      <c r="U226" s="36">
        <f t="shared" ref="U226" si="161">SUM(U227:U233)</f>
        <v>79849.7</v>
      </c>
      <c r="V226" s="11">
        <f t="shared" si="143"/>
        <v>83.957752846793611</v>
      </c>
      <c r="W226" s="32"/>
    </row>
    <row r="227" spans="1:23" ht="15.75">
      <c r="A227" s="128"/>
      <c r="B227" s="12" t="s">
        <v>25</v>
      </c>
      <c r="C227" s="10">
        <f t="shared" ref="C227:D230" si="162">G227+J227+M227+P227+S227</f>
        <v>44318</v>
      </c>
      <c r="D227" s="9">
        <f t="shared" si="162"/>
        <v>61186.64</v>
      </c>
      <c r="E227" s="9">
        <f t="shared" ref="E227:E233" si="163">I227+L227+O227+R227+U227</f>
        <v>53437.29</v>
      </c>
      <c r="F227" s="11">
        <f t="shared" si="147"/>
        <v>120.5769439054109</v>
      </c>
      <c r="G227" s="10">
        <v>3600</v>
      </c>
      <c r="H227" s="9">
        <v>1332.6</v>
      </c>
      <c r="I227" s="11">
        <v>1825.61</v>
      </c>
      <c r="J227" s="10">
        <v>1405</v>
      </c>
      <c r="K227" s="9">
        <v>0</v>
      </c>
      <c r="L227" s="9"/>
      <c r="M227" s="10">
        <v>15013</v>
      </c>
      <c r="N227" s="9">
        <v>21679</v>
      </c>
      <c r="O227" s="11">
        <v>22071.14</v>
      </c>
      <c r="P227" s="9">
        <v>10000</v>
      </c>
      <c r="Q227" s="9">
        <v>21375.040000000001</v>
      </c>
      <c r="R227" s="25">
        <v>14205.8</v>
      </c>
      <c r="S227" s="30">
        <v>14300</v>
      </c>
      <c r="T227" s="25">
        <v>16800</v>
      </c>
      <c r="U227" s="25">
        <v>15334.74</v>
      </c>
      <c r="V227" s="11">
        <f t="shared" si="143"/>
        <v>107.23594405594406</v>
      </c>
      <c r="W227" s="3"/>
    </row>
    <row r="228" spans="1:23" ht="15.75">
      <c r="A228" s="128"/>
      <c r="B228" s="12" t="s">
        <v>24</v>
      </c>
      <c r="C228" s="10">
        <f t="shared" si="162"/>
        <v>12216</v>
      </c>
      <c r="D228" s="9">
        <f t="shared" si="162"/>
        <v>12181.09</v>
      </c>
      <c r="E228" s="9">
        <f t="shared" si="163"/>
        <v>11151.79</v>
      </c>
      <c r="F228" s="11">
        <f t="shared" si="147"/>
        <v>91.288392272429604</v>
      </c>
      <c r="G228" s="10">
        <v>300</v>
      </c>
      <c r="H228" s="9">
        <v>866</v>
      </c>
      <c r="I228" s="11">
        <v>866</v>
      </c>
      <c r="J228" s="10">
        <v>2016</v>
      </c>
      <c r="K228" s="9">
        <v>1921.13</v>
      </c>
      <c r="L228" s="9">
        <v>1921.13</v>
      </c>
      <c r="M228" s="10">
        <v>264</v>
      </c>
      <c r="N228" s="9">
        <v>205</v>
      </c>
      <c r="O228" s="11">
        <v>205</v>
      </c>
      <c r="P228" s="9">
        <v>1260</v>
      </c>
      <c r="Q228" s="9">
        <v>1260</v>
      </c>
      <c r="R228" s="25">
        <v>230.7</v>
      </c>
      <c r="S228" s="30">
        <v>8376</v>
      </c>
      <c r="T228" s="25">
        <v>7928.96</v>
      </c>
      <c r="U228" s="25">
        <v>7928.96</v>
      </c>
      <c r="V228" s="11">
        <f t="shared" si="143"/>
        <v>94.662846227316138</v>
      </c>
      <c r="W228" s="3"/>
    </row>
    <row r="229" spans="1:23" ht="15.75">
      <c r="A229" s="128"/>
      <c r="B229" s="12" t="s">
        <v>23</v>
      </c>
      <c r="C229" s="10">
        <f t="shared" si="162"/>
        <v>25000</v>
      </c>
      <c r="D229" s="9">
        <f t="shared" si="162"/>
        <v>25000</v>
      </c>
      <c r="E229" s="9">
        <f t="shared" si="163"/>
        <v>20021.650000000001</v>
      </c>
      <c r="F229" s="11">
        <f t="shared" si="147"/>
        <v>80.086600000000004</v>
      </c>
      <c r="G229" s="10">
        <v>5000</v>
      </c>
      <c r="H229" s="9">
        <v>5000</v>
      </c>
      <c r="I229" s="11">
        <v>3155.4</v>
      </c>
      <c r="J229" s="10">
        <v>5000</v>
      </c>
      <c r="K229" s="9">
        <v>5000</v>
      </c>
      <c r="L229" s="9">
        <v>4980</v>
      </c>
      <c r="M229" s="10">
        <v>5000</v>
      </c>
      <c r="N229" s="9">
        <v>5000</v>
      </c>
      <c r="O229" s="11">
        <v>5354.24</v>
      </c>
      <c r="P229" s="9">
        <v>5000</v>
      </c>
      <c r="Q229" s="9">
        <v>5000</v>
      </c>
      <c r="R229" s="25">
        <v>4346.2</v>
      </c>
      <c r="S229" s="30">
        <v>5000</v>
      </c>
      <c r="T229" s="25">
        <v>5000</v>
      </c>
      <c r="U229" s="25">
        <v>2185.81</v>
      </c>
      <c r="V229" s="11">
        <f t="shared" si="143"/>
        <v>43.716200000000001</v>
      </c>
      <c r="W229" s="3"/>
    </row>
    <row r="230" spans="1:23" ht="15.75">
      <c r="A230" s="128"/>
      <c r="B230" s="12" t="s">
        <v>22</v>
      </c>
      <c r="C230" s="10">
        <f t="shared" si="162"/>
        <v>63150</v>
      </c>
      <c r="D230" s="9">
        <f t="shared" si="162"/>
        <v>87476.18</v>
      </c>
      <c r="E230" s="9">
        <f t="shared" si="163"/>
        <v>86281.78</v>
      </c>
      <c r="F230" s="11">
        <f t="shared" si="147"/>
        <v>136.62989707046714</v>
      </c>
      <c r="G230" s="10">
        <v>2000</v>
      </c>
      <c r="H230" s="9">
        <v>2000</v>
      </c>
      <c r="I230" s="11">
        <v>2000</v>
      </c>
      <c r="J230" s="10">
        <v>16400</v>
      </c>
      <c r="K230" s="9">
        <v>12809.18</v>
      </c>
      <c r="L230" s="9">
        <v>12725.58</v>
      </c>
      <c r="M230" s="10">
        <v>10600</v>
      </c>
      <c r="N230" s="9">
        <v>9279.5300000000007</v>
      </c>
      <c r="O230" s="11">
        <v>9168.73</v>
      </c>
      <c r="P230" s="9">
        <v>13000</v>
      </c>
      <c r="Q230" s="9">
        <v>37230.78</v>
      </c>
      <c r="R230" s="25">
        <v>36230.78</v>
      </c>
      <c r="S230" s="30">
        <v>21150</v>
      </c>
      <c r="T230" s="25">
        <v>26156.69</v>
      </c>
      <c r="U230" s="25">
        <v>26156.69</v>
      </c>
      <c r="V230" s="11">
        <f t="shared" si="143"/>
        <v>123.67229314420803</v>
      </c>
      <c r="W230" s="3"/>
    </row>
    <row r="231" spans="1:23" ht="15.75">
      <c r="A231" s="128"/>
      <c r="B231" s="12" t="s">
        <v>21</v>
      </c>
      <c r="C231" s="10">
        <f t="shared" ref="C231:C233" si="164">G231+J231+M231+P231+S231</f>
        <v>15150</v>
      </c>
      <c r="D231" s="9">
        <f t="shared" ref="D231:D233" si="165">H231+K231+N231+Q231+T231</f>
        <v>60791.8</v>
      </c>
      <c r="E231" s="9">
        <f t="shared" si="163"/>
        <v>45722.399999999994</v>
      </c>
      <c r="F231" s="11">
        <f t="shared" si="147"/>
        <v>301.79801980198016</v>
      </c>
      <c r="G231" s="10"/>
      <c r="H231" s="9">
        <v>46041.8</v>
      </c>
      <c r="I231" s="11">
        <v>32700</v>
      </c>
      <c r="J231" s="10">
        <v>4250</v>
      </c>
      <c r="K231" s="9">
        <v>4250</v>
      </c>
      <c r="L231" s="9">
        <v>4252.93</v>
      </c>
      <c r="M231" s="10">
        <v>3850</v>
      </c>
      <c r="N231" s="9">
        <v>3850</v>
      </c>
      <c r="O231" s="11">
        <v>2258.56</v>
      </c>
      <c r="P231" s="9">
        <v>4000</v>
      </c>
      <c r="Q231" s="9">
        <v>3600</v>
      </c>
      <c r="R231" s="25">
        <v>3460.91</v>
      </c>
      <c r="S231" s="30">
        <v>3050</v>
      </c>
      <c r="T231" s="25">
        <v>3050</v>
      </c>
      <c r="U231" s="25">
        <v>3050</v>
      </c>
      <c r="V231" s="11">
        <f t="shared" si="143"/>
        <v>100</v>
      </c>
      <c r="W231" s="3"/>
    </row>
    <row r="232" spans="1:23" ht="15.75">
      <c r="A232" s="128"/>
      <c r="B232" s="12" t="s">
        <v>20</v>
      </c>
      <c r="C232" s="10">
        <f t="shared" si="164"/>
        <v>10186</v>
      </c>
      <c r="D232" s="9">
        <f t="shared" si="165"/>
        <v>12055.46</v>
      </c>
      <c r="E232" s="9">
        <f t="shared" si="163"/>
        <v>12044.460000000001</v>
      </c>
      <c r="F232" s="11">
        <f t="shared" si="147"/>
        <v>118.24523856273316</v>
      </c>
      <c r="G232" s="10">
        <v>1000</v>
      </c>
      <c r="H232" s="9">
        <v>1939.18</v>
      </c>
      <c r="I232" s="11">
        <v>2741.58</v>
      </c>
      <c r="J232" s="10">
        <v>670</v>
      </c>
      <c r="K232" s="9">
        <v>2333.6</v>
      </c>
      <c r="L232" s="9">
        <v>2544.6</v>
      </c>
      <c r="M232" s="10">
        <v>3600</v>
      </c>
      <c r="N232" s="9">
        <v>2833.68</v>
      </c>
      <c r="O232" s="11">
        <v>2833.68</v>
      </c>
      <c r="P232" s="9">
        <v>2900</v>
      </c>
      <c r="Q232" s="9">
        <v>2900</v>
      </c>
      <c r="R232" s="25">
        <v>1875.6</v>
      </c>
      <c r="S232" s="30">
        <v>2016</v>
      </c>
      <c r="T232" s="25">
        <v>2049</v>
      </c>
      <c r="U232" s="25">
        <v>2049</v>
      </c>
      <c r="V232" s="11">
        <f t="shared" si="143"/>
        <v>101.63690476190477</v>
      </c>
      <c r="W232" s="3"/>
    </row>
    <row r="233" spans="1:23" ht="15.75">
      <c r="A233" s="128"/>
      <c r="B233" s="12" t="s">
        <v>19</v>
      </c>
      <c r="C233" s="10">
        <f t="shared" si="164"/>
        <v>56447</v>
      </c>
      <c r="D233" s="9">
        <f t="shared" si="165"/>
        <v>39620.240000000005</v>
      </c>
      <c r="E233" s="9">
        <f t="shared" si="163"/>
        <v>35528.160000000003</v>
      </c>
      <c r="F233" s="11">
        <f t="shared" si="147"/>
        <v>62.940740871968401</v>
      </c>
      <c r="G233" s="10">
        <v>7000</v>
      </c>
      <c r="H233" s="9">
        <v>7000</v>
      </c>
      <c r="I233" s="11">
        <v>4845.2</v>
      </c>
      <c r="J233" s="10">
        <v>2304</v>
      </c>
      <c r="K233" s="9">
        <v>2329.1999999999998</v>
      </c>
      <c r="L233" s="9">
        <v>2215.1999999999998</v>
      </c>
      <c r="M233" s="10">
        <v>2928</v>
      </c>
      <c r="N233" s="9">
        <v>2760</v>
      </c>
      <c r="O233" s="11">
        <v>2760</v>
      </c>
      <c r="P233" s="9">
        <v>3000</v>
      </c>
      <c r="Q233" s="9">
        <v>4000</v>
      </c>
      <c r="R233" s="25">
        <v>2563.2600000000002</v>
      </c>
      <c r="S233" s="90">
        <v>41215</v>
      </c>
      <c r="T233" s="52">
        <v>23531.040000000001</v>
      </c>
      <c r="U233" s="52">
        <v>23144.5</v>
      </c>
      <c r="V233" s="51">
        <f t="shared" si="143"/>
        <v>56.155525900764282</v>
      </c>
      <c r="W233" s="3"/>
    </row>
    <row r="234" spans="1:23" ht="31.5">
      <c r="A234" s="129" t="s">
        <v>101</v>
      </c>
      <c r="B234" s="24" t="s">
        <v>9</v>
      </c>
      <c r="C234" s="23"/>
      <c r="D234" s="21"/>
      <c r="E234" s="21"/>
      <c r="F234" s="20"/>
      <c r="G234" s="22"/>
      <c r="H234" s="21"/>
      <c r="I234" s="21"/>
      <c r="J234" s="22"/>
      <c r="K234" s="21"/>
      <c r="L234" s="21"/>
      <c r="M234" s="22"/>
      <c r="N234" s="21"/>
      <c r="O234" s="21"/>
      <c r="P234" s="22"/>
      <c r="Q234" s="21"/>
      <c r="R234" s="21"/>
      <c r="S234" s="22"/>
      <c r="T234" s="21"/>
      <c r="U234" s="21"/>
      <c r="V234" s="20"/>
      <c r="W234" s="3"/>
    </row>
    <row r="235" spans="1:23">
      <c r="A235" s="11"/>
      <c r="B235" s="9" t="s">
        <v>5</v>
      </c>
      <c r="C235" s="10"/>
      <c r="D235" s="9"/>
      <c r="E235" s="9"/>
      <c r="F235" s="11"/>
      <c r="G235" s="10"/>
      <c r="H235" s="9"/>
      <c r="I235" s="9"/>
      <c r="J235" s="10"/>
      <c r="K235" s="9"/>
      <c r="L235" s="9"/>
      <c r="M235" s="10"/>
      <c r="N235" s="9"/>
      <c r="O235" s="9"/>
      <c r="P235" s="10"/>
      <c r="Q235" s="9"/>
      <c r="R235" s="9"/>
      <c r="S235" s="10"/>
      <c r="T235" s="9"/>
      <c r="U235" s="9"/>
      <c r="V235" s="11"/>
      <c r="W235" s="3"/>
    </row>
    <row r="236" spans="1:23">
      <c r="A236" s="11"/>
      <c r="B236" s="9" t="s">
        <v>4</v>
      </c>
      <c r="C236" s="10"/>
      <c r="D236" s="9"/>
      <c r="E236" s="9"/>
      <c r="F236" s="11"/>
      <c r="G236" s="10"/>
      <c r="H236" s="9"/>
      <c r="I236" s="9"/>
      <c r="J236" s="10"/>
      <c r="K236" s="9"/>
      <c r="L236" s="9"/>
      <c r="M236" s="10"/>
      <c r="N236" s="9"/>
      <c r="O236" s="9"/>
      <c r="P236" s="10"/>
      <c r="Q236" s="9"/>
      <c r="R236" s="9"/>
      <c r="S236" s="10"/>
      <c r="T236" s="9"/>
      <c r="U236" s="9"/>
      <c r="V236" s="11"/>
      <c r="W236" s="3"/>
    </row>
    <row r="237" spans="1:23" ht="15.75">
      <c r="A237" s="128"/>
      <c r="B237" s="19" t="s">
        <v>0</v>
      </c>
      <c r="C237" s="10"/>
      <c r="D237" s="9"/>
      <c r="E237" s="12"/>
      <c r="F237" s="11"/>
      <c r="G237" s="10"/>
      <c r="H237" s="9"/>
      <c r="I237" s="9"/>
      <c r="J237" s="10"/>
      <c r="K237" s="9"/>
      <c r="L237" s="9"/>
      <c r="M237" s="10"/>
      <c r="N237" s="9"/>
      <c r="O237" s="9"/>
      <c r="P237" s="10"/>
      <c r="Q237" s="9"/>
      <c r="R237" s="12"/>
      <c r="S237" s="93"/>
      <c r="T237" s="67"/>
      <c r="U237" s="67"/>
      <c r="V237" s="51"/>
      <c r="W237" s="3"/>
    </row>
    <row r="238" spans="1:23" ht="94.5">
      <c r="A238" s="129" t="s">
        <v>102</v>
      </c>
      <c r="B238" s="24" t="s">
        <v>8</v>
      </c>
      <c r="C238" s="23"/>
      <c r="D238" s="21"/>
      <c r="E238" s="21"/>
      <c r="F238" s="20"/>
      <c r="G238" s="22"/>
      <c r="H238" s="21"/>
      <c r="I238" s="21"/>
      <c r="J238" s="22"/>
      <c r="K238" s="21"/>
      <c r="L238" s="21"/>
      <c r="M238" s="22"/>
      <c r="N238" s="21"/>
      <c r="O238" s="21"/>
      <c r="P238" s="22"/>
      <c r="Q238" s="21"/>
      <c r="R238" s="21"/>
      <c r="S238" s="22"/>
      <c r="T238" s="21"/>
      <c r="U238" s="21"/>
      <c r="V238" s="20"/>
      <c r="W238" s="3"/>
    </row>
    <row r="239" spans="1:23">
      <c r="A239" s="11"/>
      <c r="B239" s="9" t="s">
        <v>5</v>
      </c>
      <c r="C239" s="10">
        <f>C241</f>
        <v>55237</v>
      </c>
      <c r="D239" s="9">
        <f t="shared" ref="D239:U239" si="166">D241</f>
        <v>87778.81</v>
      </c>
      <c r="E239" s="9">
        <f t="shared" si="166"/>
        <v>78532.740000000005</v>
      </c>
      <c r="F239" s="9">
        <f t="shared" si="166"/>
        <v>142.17415862555896</v>
      </c>
      <c r="G239" s="10">
        <f t="shared" si="166"/>
        <v>4000</v>
      </c>
      <c r="H239" s="9">
        <f t="shared" si="166"/>
        <v>6600</v>
      </c>
      <c r="I239" s="9">
        <f t="shared" si="166"/>
        <v>3373.06</v>
      </c>
      <c r="J239" s="10">
        <f t="shared" si="166"/>
        <v>13800</v>
      </c>
      <c r="K239" s="9">
        <f t="shared" si="166"/>
        <v>23265.75</v>
      </c>
      <c r="L239" s="9">
        <f t="shared" si="166"/>
        <v>23087.84</v>
      </c>
      <c r="M239" s="10">
        <f t="shared" si="166"/>
        <v>9500</v>
      </c>
      <c r="N239" s="9">
        <f t="shared" si="166"/>
        <v>19124.39</v>
      </c>
      <c r="O239" s="9">
        <f t="shared" si="166"/>
        <v>18059.150000000001</v>
      </c>
      <c r="P239" s="10">
        <f t="shared" si="166"/>
        <v>13507</v>
      </c>
      <c r="Q239" s="9">
        <f t="shared" si="166"/>
        <v>13163.8</v>
      </c>
      <c r="R239" s="9">
        <f t="shared" si="166"/>
        <v>12163.8</v>
      </c>
      <c r="S239" s="10">
        <f t="shared" si="166"/>
        <v>14430</v>
      </c>
      <c r="T239" s="9">
        <f t="shared" si="166"/>
        <v>25624.87</v>
      </c>
      <c r="U239" s="9">
        <f t="shared" si="166"/>
        <v>21848.89</v>
      </c>
      <c r="V239" s="11">
        <f t="shared" si="143"/>
        <v>151.4129591129591</v>
      </c>
      <c r="W239" s="3"/>
    </row>
    <row r="240" spans="1:23">
      <c r="A240" s="11"/>
      <c r="B240" s="9" t="s">
        <v>4</v>
      </c>
      <c r="C240" s="10"/>
      <c r="D240" s="9"/>
      <c r="E240" s="9"/>
      <c r="F240" s="11"/>
      <c r="G240" s="10"/>
      <c r="H240" s="9"/>
      <c r="I240" s="9"/>
      <c r="J240" s="10"/>
      <c r="K240" s="9"/>
      <c r="L240" s="9"/>
      <c r="M240" s="10"/>
      <c r="N240" s="9"/>
      <c r="O240" s="9"/>
      <c r="P240" s="10"/>
      <c r="Q240" s="9"/>
      <c r="R240" s="9"/>
      <c r="S240" s="10"/>
      <c r="T240" s="9"/>
      <c r="U240" s="9"/>
      <c r="V240" s="11"/>
      <c r="W240" s="3"/>
    </row>
    <row r="241" spans="1:23" s="31" customFormat="1" ht="31.5">
      <c r="A241" s="135"/>
      <c r="B241" s="19" t="s">
        <v>26</v>
      </c>
      <c r="C241" s="40">
        <f>SUM(C242:C244)</f>
        <v>55237</v>
      </c>
      <c r="D241" s="36">
        <f>SUM(D242:D244)</f>
        <v>87778.81</v>
      </c>
      <c r="E241" s="36">
        <f>SUM(E242:E244)</f>
        <v>78532.740000000005</v>
      </c>
      <c r="F241" s="11">
        <f>E241/C241*100</f>
        <v>142.17415862555896</v>
      </c>
      <c r="G241" s="40">
        <f t="shared" ref="G241:U241" si="167">SUM(G242:G244)</f>
        <v>4000</v>
      </c>
      <c r="H241" s="36">
        <f t="shared" si="167"/>
        <v>6600</v>
      </c>
      <c r="I241" s="33">
        <f t="shared" si="167"/>
        <v>3373.06</v>
      </c>
      <c r="J241" s="40">
        <f t="shared" si="167"/>
        <v>13800</v>
      </c>
      <c r="K241" s="36">
        <f t="shared" si="167"/>
        <v>23265.75</v>
      </c>
      <c r="L241" s="36">
        <f t="shared" si="167"/>
        <v>23087.84</v>
      </c>
      <c r="M241" s="40">
        <f t="shared" si="167"/>
        <v>9500</v>
      </c>
      <c r="N241" s="36">
        <f t="shared" si="167"/>
        <v>19124.39</v>
      </c>
      <c r="O241" s="33">
        <f t="shared" si="167"/>
        <v>18059.150000000001</v>
      </c>
      <c r="P241" s="36">
        <f t="shared" si="167"/>
        <v>13507</v>
      </c>
      <c r="Q241" s="36">
        <f t="shared" si="167"/>
        <v>13163.8</v>
      </c>
      <c r="R241" s="36">
        <f t="shared" si="167"/>
        <v>12163.8</v>
      </c>
      <c r="S241" s="40">
        <f t="shared" si="167"/>
        <v>14430</v>
      </c>
      <c r="T241" s="36">
        <f t="shared" si="167"/>
        <v>25624.87</v>
      </c>
      <c r="U241" s="36">
        <f t="shared" si="167"/>
        <v>21848.89</v>
      </c>
      <c r="V241" s="11">
        <f t="shared" si="143"/>
        <v>151.4129591129591</v>
      </c>
      <c r="W241" s="32"/>
    </row>
    <row r="242" spans="1:23" ht="15.75">
      <c r="A242" s="128"/>
      <c r="B242" s="12" t="s">
        <v>22</v>
      </c>
      <c r="C242" s="10">
        <f>G242+J242+M242+P242+S242</f>
        <v>55237</v>
      </c>
      <c r="D242" s="9">
        <f>H242+K242+N242+Q242+T242</f>
        <v>87778.81</v>
      </c>
      <c r="E242" s="9">
        <f t="shared" ref="E242" si="168">I242+L242+O242+R242+U242</f>
        <v>78532.740000000005</v>
      </c>
      <c r="F242" s="11">
        <f t="shared" ref="F242" si="169">E242/C242*100</f>
        <v>142.17415862555896</v>
      </c>
      <c r="G242" s="10">
        <v>4000</v>
      </c>
      <c r="H242" s="9">
        <v>6600</v>
      </c>
      <c r="I242" s="11">
        <v>3373.06</v>
      </c>
      <c r="J242" s="10">
        <v>13800</v>
      </c>
      <c r="K242" s="9">
        <v>23265.75</v>
      </c>
      <c r="L242" s="9">
        <v>23087.84</v>
      </c>
      <c r="M242" s="10">
        <v>9500</v>
      </c>
      <c r="N242" s="9">
        <v>19124.39</v>
      </c>
      <c r="O242" s="11">
        <v>18059.150000000001</v>
      </c>
      <c r="P242" s="9">
        <v>13507</v>
      </c>
      <c r="Q242" s="9">
        <v>13163.8</v>
      </c>
      <c r="R242" s="25">
        <v>12163.8</v>
      </c>
      <c r="S242" s="90">
        <v>14430</v>
      </c>
      <c r="T242" s="52">
        <v>25624.87</v>
      </c>
      <c r="U242" s="52">
        <v>21848.89</v>
      </c>
      <c r="V242" s="51">
        <f t="shared" si="143"/>
        <v>151.4129591129591</v>
      </c>
      <c r="W242" s="3"/>
    </row>
    <row r="243" spans="1:23" ht="173.25">
      <c r="A243" s="129" t="s">
        <v>103</v>
      </c>
      <c r="B243" s="24" t="s">
        <v>7</v>
      </c>
      <c r="C243" s="23"/>
      <c r="D243" s="21"/>
      <c r="E243" s="21"/>
      <c r="F243" s="20"/>
      <c r="G243" s="22"/>
      <c r="H243" s="21"/>
      <c r="I243" s="21"/>
      <c r="J243" s="22"/>
      <c r="K243" s="21"/>
      <c r="L243" s="21"/>
      <c r="M243" s="22"/>
      <c r="N243" s="21"/>
      <c r="O243" s="21"/>
      <c r="P243" s="22"/>
      <c r="Q243" s="21"/>
      <c r="R243" s="21"/>
      <c r="S243" s="22"/>
      <c r="T243" s="21"/>
      <c r="U243" s="21"/>
      <c r="V243" s="20"/>
      <c r="W243" s="3"/>
    </row>
    <row r="244" spans="1:23">
      <c r="A244" s="11"/>
      <c r="B244" s="9" t="s">
        <v>5</v>
      </c>
      <c r="C244" s="10"/>
      <c r="D244" s="9"/>
      <c r="E244" s="9"/>
      <c r="F244" s="11"/>
      <c r="G244" s="10"/>
      <c r="H244" s="9"/>
      <c r="I244" s="9"/>
      <c r="J244" s="10"/>
      <c r="K244" s="9"/>
      <c r="L244" s="9"/>
      <c r="M244" s="10"/>
      <c r="N244" s="9"/>
      <c r="O244" s="9"/>
      <c r="P244" s="10"/>
      <c r="Q244" s="9"/>
      <c r="R244" s="9"/>
      <c r="S244" s="10"/>
      <c r="T244" s="9"/>
      <c r="U244" s="9"/>
      <c r="V244" s="11"/>
      <c r="W244" s="3"/>
    </row>
    <row r="245" spans="1:23">
      <c r="A245" s="11"/>
      <c r="B245" s="9" t="s">
        <v>4</v>
      </c>
      <c r="C245" s="10"/>
      <c r="D245" s="9"/>
      <c r="E245" s="9"/>
      <c r="F245" s="11"/>
      <c r="G245" s="10"/>
      <c r="H245" s="9"/>
      <c r="I245" s="9"/>
      <c r="J245" s="10"/>
      <c r="K245" s="9"/>
      <c r="L245" s="9"/>
      <c r="M245" s="10"/>
      <c r="N245" s="9"/>
      <c r="O245" s="9"/>
      <c r="P245" s="10"/>
      <c r="Q245" s="9"/>
      <c r="R245" s="9"/>
      <c r="S245" s="10"/>
      <c r="T245" s="9"/>
      <c r="U245" s="9"/>
      <c r="V245" s="11"/>
      <c r="W245" s="3"/>
    </row>
    <row r="246" spans="1:23" ht="15.75">
      <c r="A246" s="128"/>
      <c r="B246" s="19" t="s">
        <v>0</v>
      </c>
      <c r="C246" s="10"/>
      <c r="D246" s="9"/>
      <c r="E246" s="12"/>
      <c r="F246" s="11"/>
      <c r="G246" s="10"/>
      <c r="H246" s="9"/>
      <c r="I246" s="9"/>
      <c r="J246" s="10"/>
      <c r="K246" s="9"/>
      <c r="L246" s="9"/>
      <c r="M246" s="10"/>
      <c r="N246" s="9"/>
      <c r="O246" s="9"/>
      <c r="P246" s="10"/>
      <c r="Q246" s="9"/>
      <c r="R246" s="12"/>
      <c r="S246" s="93"/>
      <c r="T246" s="67"/>
      <c r="U246" s="67"/>
      <c r="V246" s="51"/>
      <c r="W246" s="3"/>
    </row>
    <row r="247" spans="1:23" ht="31.5">
      <c r="A247" s="129" t="s">
        <v>104</v>
      </c>
      <c r="B247" s="24" t="s">
        <v>6</v>
      </c>
      <c r="C247" s="23"/>
      <c r="D247" s="21"/>
      <c r="E247" s="21"/>
      <c r="F247" s="20"/>
      <c r="G247" s="21"/>
      <c r="H247" s="21"/>
      <c r="I247" s="20"/>
      <c r="J247" s="22"/>
      <c r="K247" s="21"/>
      <c r="L247" s="20"/>
      <c r="M247" s="22"/>
      <c r="N247" s="21"/>
      <c r="O247" s="20"/>
      <c r="P247" s="22"/>
      <c r="Q247" s="21"/>
      <c r="R247" s="20"/>
      <c r="S247" s="9"/>
      <c r="T247" s="9"/>
      <c r="U247" s="9"/>
      <c r="V247" s="11"/>
      <c r="W247" s="3"/>
    </row>
    <row r="248" spans="1:23">
      <c r="A248" s="11"/>
      <c r="B248" s="9" t="s">
        <v>5</v>
      </c>
      <c r="C248" s="10">
        <f>C250</f>
        <v>1813652.4</v>
      </c>
      <c r="D248" s="9">
        <f t="shared" ref="D248:U248" si="170">D250</f>
        <v>1098361.93</v>
      </c>
      <c r="E248" s="9">
        <f t="shared" si="170"/>
        <v>1012440.15</v>
      </c>
      <c r="F248" s="11">
        <f t="shared" si="170"/>
        <v>55.823274073907434</v>
      </c>
      <c r="G248" s="9">
        <f t="shared" si="170"/>
        <v>680000</v>
      </c>
      <c r="H248" s="9">
        <f t="shared" si="170"/>
        <v>382520</v>
      </c>
      <c r="I248" s="11">
        <f t="shared" si="170"/>
        <v>361332.6</v>
      </c>
      <c r="J248" s="10">
        <f t="shared" si="170"/>
        <v>566613</v>
      </c>
      <c r="K248" s="9">
        <f t="shared" si="170"/>
        <v>270000</v>
      </c>
      <c r="L248" s="11">
        <f t="shared" si="170"/>
        <v>229020.39</v>
      </c>
      <c r="M248" s="10">
        <f t="shared" si="170"/>
        <v>234815</v>
      </c>
      <c r="N248" s="9">
        <f t="shared" si="170"/>
        <v>175863.43</v>
      </c>
      <c r="O248" s="11">
        <f t="shared" si="170"/>
        <v>166814.57999999999</v>
      </c>
      <c r="P248" s="10">
        <f t="shared" si="170"/>
        <v>222091</v>
      </c>
      <c r="Q248" s="9">
        <f t="shared" si="170"/>
        <v>159845.12</v>
      </c>
      <c r="R248" s="11">
        <f t="shared" si="170"/>
        <v>145139.20000000001</v>
      </c>
      <c r="S248" s="9">
        <f t="shared" si="170"/>
        <v>110133.4</v>
      </c>
      <c r="T248" s="9">
        <f t="shared" si="170"/>
        <v>110133.38</v>
      </c>
      <c r="U248" s="9">
        <f t="shared" si="170"/>
        <v>110133.38</v>
      </c>
      <c r="V248" s="11">
        <f t="shared" si="143"/>
        <v>99.999981840204711</v>
      </c>
      <c r="W248" s="3"/>
    </row>
    <row r="249" spans="1:23">
      <c r="A249" s="11"/>
      <c r="B249" s="9" t="s">
        <v>4</v>
      </c>
      <c r="C249" s="10"/>
      <c r="D249" s="9"/>
      <c r="E249" s="9"/>
      <c r="F249" s="11"/>
      <c r="G249" s="9"/>
      <c r="H249" s="9"/>
      <c r="I249" s="11"/>
      <c r="J249" s="10"/>
      <c r="K249" s="9"/>
      <c r="L249" s="11"/>
      <c r="M249" s="10"/>
      <c r="N249" s="9"/>
      <c r="O249" s="11"/>
      <c r="P249" s="10"/>
      <c r="Q249" s="9"/>
      <c r="R249" s="11"/>
      <c r="S249" s="9"/>
      <c r="T249" s="9"/>
      <c r="U249" s="9"/>
      <c r="V249" s="11"/>
      <c r="W249" s="3"/>
    </row>
    <row r="250" spans="1:23" ht="15.75">
      <c r="A250" s="128"/>
      <c r="B250" s="19" t="s">
        <v>0</v>
      </c>
      <c r="C250" s="10">
        <f>C251</f>
        <v>1813652.4</v>
      </c>
      <c r="D250" s="9">
        <f t="shared" ref="D250:U250" si="171">D251</f>
        <v>1098361.93</v>
      </c>
      <c r="E250" s="9">
        <f t="shared" si="171"/>
        <v>1012440.15</v>
      </c>
      <c r="F250" s="11">
        <f t="shared" si="171"/>
        <v>55.823274073907434</v>
      </c>
      <c r="G250" s="9">
        <f t="shared" si="171"/>
        <v>680000</v>
      </c>
      <c r="H250" s="9">
        <f t="shared" si="171"/>
        <v>382520</v>
      </c>
      <c r="I250" s="11">
        <f t="shared" si="171"/>
        <v>361332.6</v>
      </c>
      <c r="J250" s="10">
        <f t="shared" si="171"/>
        <v>566613</v>
      </c>
      <c r="K250" s="9">
        <f t="shared" si="171"/>
        <v>270000</v>
      </c>
      <c r="L250" s="11">
        <f t="shared" si="171"/>
        <v>229020.39</v>
      </c>
      <c r="M250" s="10">
        <f t="shared" si="171"/>
        <v>234815</v>
      </c>
      <c r="N250" s="9">
        <f t="shared" si="171"/>
        <v>175863.43</v>
      </c>
      <c r="O250" s="11">
        <f t="shared" si="171"/>
        <v>166814.57999999999</v>
      </c>
      <c r="P250" s="10">
        <f t="shared" si="171"/>
        <v>222091</v>
      </c>
      <c r="Q250" s="9">
        <f t="shared" si="171"/>
        <v>159845.12</v>
      </c>
      <c r="R250" s="11">
        <f t="shared" si="171"/>
        <v>145139.20000000001</v>
      </c>
      <c r="S250" s="9">
        <f t="shared" si="171"/>
        <v>110133.4</v>
      </c>
      <c r="T250" s="9">
        <f t="shared" si="171"/>
        <v>110133.38</v>
      </c>
      <c r="U250" s="9">
        <f t="shared" si="171"/>
        <v>110133.38</v>
      </c>
      <c r="V250" s="11">
        <f t="shared" si="143"/>
        <v>99.999981840204711</v>
      </c>
      <c r="W250" s="3"/>
    </row>
    <row r="251" spans="1:23" s="80" customFormat="1" ht="16.5" thickBot="1">
      <c r="A251" s="128"/>
      <c r="B251" s="12" t="s">
        <v>74</v>
      </c>
      <c r="C251" s="10">
        <f>G251+J251+M251+P251+S251</f>
        <v>1813652.4</v>
      </c>
      <c r="D251" s="9">
        <f t="shared" ref="D251:E251" si="172">H251+K251+N251+Q251+T251</f>
        <v>1098361.93</v>
      </c>
      <c r="E251" s="9">
        <f t="shared" si="172"/>
        <v>1012440.15</v>
      </c>
      <c r="F251" s="9">
        <f t="shared" ref="F251" si="173">E251/C251*100</f>
        <v>55.823274073907434</v>
      </c>
      <c r="G251" s="9">
        <v>680000</v>
      </c>
      <c r="H251" s="9">
        <v>382520</v>
      </c>
      <c r="I251" s="11">
        <v>361332.6</v>
      </c>
      <c r="J251" s="10">
        <v>566613</v>
      </c>
      <c r="K251" s="9">
        <v>270000</v>
      </c>
      <c r="L251" s="11">
        <v>229020.39</v>
      </c>
      <c r="M251" s="10">
        <v>234815</v>
      </c>
      <c r="N251" s="9">
        <v>175863.43</v>
      </c>
      <c r="O251" s="11">
        <v>166814.57999999999</v>
      </c>
      <c r="P251" s="10">
        <v>222091</v>
      </c>
      <c r="Q251" s="9">
        <v>159845.12</v>
      </c>
      <c r="R251" s="94">
        <v>145139.20000000001</v>
      </c>
      <c r="S251" s="12">
        <v>110133.4</v>
      </c>
      <c r="T251" s="12">
        <v>110133.38</v>
      </c>
      <c r="U251" s="12">
        <v>110133.38</v>
      </c>
      <c r="V251" s="11">
        <f t="shared" ref="V251" si="174">U251/S251*100</f>
        <v>99.999981840204711</v>
      </c>
      <c r="W251" s="79"/>
    </row>
    <row r="252" spans="1:23" ht="16.5" thickBot="1">
      <c r="A252" s="136"/>
      <c r="B252" s="133" t="s">
        <v>3</v>
      </c>
      <c r="C252" s="17">
        <f>C254+C258+C266</f>
        <v>12315686.400000002</v>
      </c>
      <c r="D252" s="17">
        <f t="shared" ref="D252:U252" si="175">D254+D258+D266</f>
        <v>12035707.690000001</v>
      </c>
      <c r="E252" s="112">
        <f t="shared" si="175"/>
        <v>11349314.890000001</v>
      </c>
      <c r="F252" s="9">
        <f t="shared" ref="F252:F281" si="176">E252/C252*100</f>
        <v>92.153328051613897</v>
      </c>
      <c r="G252" s="17">
        <f t="shared" si="175"/>
        <v>2387408.5</v>
      </c>
      <c r="H252" s="17">
        <f t="shared" si="175"/>
        <v>2193626.35</v>
      </c>
      <c r="I252" s="112">
        <f t="shared" si="175"/>
        <v>1981830.5</v>
      </c>
      <c r="J252" s="112">
        <f t="shared" si="175"/>
        <v>2490677</v>
      </c>
      <c r="K252" s="112">
        <f t="shared" si="175"/>
        <v>2284548.12</v>
      </c>
      <c r="L252" s="112">
        <f t="shared" si="175"/>
        <v>2065982.3199999998</v>
      </c>
      <c r="M252" s="17">
        <f t="shared" si="175"/>
        <v>2174110</v>
      </c>
      <c r="N252" s="112">
        <f t="shared" si="175"/>
        <v>2367485.3699999996</v>
      </c>
      <c r="O252" s="112">
        <f t="shared" si="175"/>
        <v>2268046.2199999997</v>
      </c>
      <c r="P252" s="17">
        <f t="shared" si="175"/>
        <v>2728054</v>
      </c>
      <c r="Q252" s="17">
        <f t="shared" si="175"/>
        <v>2776998.1</v>
      </c>
      <c r="R252" s="17">
        <f t="shared" si="175"/>
        <v>2675243.34</v>
      </c>
      <c r="S252" s="17">
        <f t="shared" si="175"/>
        <v>2535436.9</v>
      </c>
      <c r="T252" s="17">
        <f t="shared" si="175"/>
        <v>2413049.7499999995</v>
      </c>
      <c r="U252" s="112">
        <f t="shared" si="175"/>
        <v>2358212.5099999998</v>
      </c>
      <c r="V252" s="95">
        <f>U252/S252*100</f>
        <v>93.01010449126143</v>
      </c>
      <c r="W252" s="3"/>
    </row>
    <row r="253" spans="1:23" ht="15.75">
      <c r="A253" s="97"/>
      <c r="B253" s="12" t="s">
        <v>1</v>
      </c>
      <c r="C253" s="10"/>
      <c r="D253" s="9"/>
      <c r="E253" s="9"/>
      <c r="F253" s="9"/>
      <c r="G253" s="10"/>
      <c r="H253" s="9"/>
      <c r="I253" s="9"/>
      <c r="J253" s="10"/>
      <c r="K253" s="113"/>
      <c r="L253" s="113"/>
      <c r="M253" s="10"/>
      <c r="N253" s="113"/>
      <c r="O253" s="113"/>
      <c r="P253" s="10"/>
      <c r="Q253" s="9"/>
      <c r="R253" s="9"/>
      <c r="S253" s="10"/>
      <c r="T253" s="9"/>
      <c r="U253" s="113"/>
      <c r="V253" s="8"/>
      <c r="W253" s="3"/>
    </row>
    <row r="254" spans="1:23" s="31" customFormat="1" ht="15.75">
      <c r="A254" s="98"/>
      <c r="B254" s="16" t="s">
        <v>0</v>
      </c>
      <c r="C254" s="40">
        <f>SUM(C255:C257)</f>
        <v>9447392.2000000011</v>
      </c>
      <c r="D254" s="36">
        <f t="shared" ref="D254:U254" si="177">SUM(D255:D257)</f>
        <v>8708506.5600000005</v>
      </c>
      <c r="E254" s="36">
        <f t="shared" si="177"/>
        <v>8126525.79</v>
      </c>
      <c r="F254" s="9">
        <f t="shared" si="176"/>
        <v>86.018719430320672</v>
      </c>
      <c r="G254" s="40">
        <f>SUM(G255:G257)</f>
        <v>2020715.3</v>
      </c>
      <c r="H254" s="36">
        <f t="shared" si="177"/>
        <v>1711789.98</v>
      </c>
      <c r="I254" s="110">
        <f t="shared" si="177"/>
        <v>1533530.77</v>
      </c>
      <c r="J254" s="111">
        <f t="shared" si="177"/>
        <v>1987147</v>
      </c>
      <c r="K254" s="110">
        <f t="shared" si="177"/>
        <v>1690534</v>
      </c>
      <c r="L254" s="110">
        <f t="shared" si="177"/>
        <v>1474768.42</v>
      </c>
      <c r="M254" s="40">
        <f t="shared" si="177"/>
        <v>1672028</v>
      </c>
      <c r="N254" s="110">
        <f t="shared" si="177"/>
        <v>1604362.0399999998</v>
      </c>
      <c r="O254" s="110">
        <f t="shared" si="177"/>
        <v>1513335.3</v>
      </c>
      <c r="P254" s="40">
        <f t="shared" si="177"/>
        <v>2091766</v>
      </c>
      <c r="Q254" s="36">
        <f t="shared" si="177"/>
        <v>2029520.12</v>
      </c>
      <c r="R254" s="36">
        <f t="shared" si="177"/>
        <v>1961114.8399999999</v>
      </c>
      <c r="S254" s="40">
        <f t="shared" si="177"/>
        <v>1675735.9</v>
      </c>
      <c r="T254" s="36">
        <f t="shared" si="177"/>
        <v>1672300.42</v>
      </c>
      <c r="U254" s="110">
        <f t="shared" si="177"/>
        <v>1643776.46</v>
      </c>
      <c r="V254" s="82">
        <f>U254/S254*100</f>
        <v>98.092811641739019</v>
      </c>
      <c r="W254" s="32"/>
    </row>
    <row r="255" spans="1:23" ht="31.5">
      <c r="A255" s="99"/>
      <c r="B255" s="12" t="s">
        <v>28</v>
      </c>
      <c r="C255" s="10">
        <f t="shared" ref="C255:E257" si="178">G255+J255+M255+P255+S255</f>
        <v>4569807.9000000004</v>
      </c>
      <c r="D255" s="9">
        <f t="shared" si="178"/>
        <v>4546212.7300000004</v>
      </c>
      <c r="E255" s="9">
        <f t="shared" si="178"/>
        <v>4121966.42</v>
      </c>
      <c r="F255" s="9">
        <f t="shared" si="176"/>
        <v>90.19999330825263</v>
      </c>
      <c r="G255" s="10">
        <f>G93+G98+G103+G118+G132+G145+G159+G173+G187+G201+G206+G217</f>
        <v>701010.4</v>
      </c>
      <c r="H255" s="9">
        <f t="shared" ref="H255:U255" si="179">H93+H98+H103+H118+H132+H145+H159+H173+H187+H201+H206+H217</f>
        <v>689565.08000000007</v>
      </c>
      <c r="I255" s="9">
        <f t="shared" si="179"/>
        <v>594007.57000000007</v>
      </c>
      <c r="J255" s="10">
        <f t="shared" si="179"/>
        <v>833127</v>
      </c>
      <c r="K255" s="9">
        <f t="shared" si="179"/>
        <v>833127</v>
      </c>
      <c r="L255" s="9">
        <f t="shared" si="179"/>
        <v>665719</v>
      </c>
      <c r="M255" s="10">
        <f t="shared" si="179"/>
        <v>887493</v>
      </c>
      <c r="N255" s="9">
        <f t="shared" si="179"/>
        <v>878778.61</v>
      </c>
      <c r="O255" s="9">
        <f t="shared" si="179"/>
        <v>798877.78</v>
      </c>
      <c r="P255" s="10">
        <f t="shared" si="179"/>
        <v>1236655</v>
      </c>
      <c r="Q255" s="9">
        <f t="shared" si="179"/>
        <v>1236655</v>
      </c>
      <c r="R255" s="9">
        <f t="shared" si="179"/>
        <v>1183718.2799999998</v>
      </c>
      <c r="S255" s="10">
        <f t="shared" si="179"/>
        <v>911522.5</v>
      </c>
      <c r="T255" s="9">
        <f t="shared" si="179"/>
        <v>908087.04</v>
      </c>
      <c r="U255" s="9">
        <f t="shared" si="179"/>
        <v>879643.78999999992</v>
      </c>
      <c r="V255" s="8">
        <f>U255/S255*100</f>
        <v>96.502696313036694</v>
      </c>
      <c r="W255" s="3"/>
    </row>
    <row r="256" spans="1:23" ht="47.25">
      <c r="A256" s="99"/>
      <c r="B256" s="12" t="s">
        <v>27</v>
      </c>
      <c r="C256" s="10">
        <f t="shared" si="178"/>
        <v>3063931.9</v>
      </c>
      <c r="D256" s="9">
        <f t="shared" si="178"/>
        <v>3063931.9</v>
      </c>
      <c r="E256" s="9">
        <f t="shared" si="178"/>
        <v>2992119.2199999997</v>
      </c>
      <c r="F256" s="9">
        <f t="shared" si="176"/>
        <v>97.656192032205411</v>
      </c>
      <c r="G256" s="10">
        <f>G222+G104</f>
        <v>639704.9</v>
      </c>
      <c r="H256" s="9">
        <f t="shared" ref="H256:U256" si="180">H222+H104</f>
        <v>639704.9</v>
      </c>
      <c r="I256" s="9">
        <f t="shared" si="180"/>
        <v>578190.6</v>
      </c>
      <c r="J256" s="10">
        <f t="shared" si="180"/>
        <v>587407</v>
      </c>
      <c r="K256" s="9">
        <f t="shared" si="180"/>
        <v>587407</v>
      </c>
      <c r="L256" s="9">
        <f t="shared" si="180"/>
        <v>580029.03</v>
      </c>
      <c r="M256" s="10">
        <f t="shared" si="180"/>
        <v>549720</v>
      </c>
      <c r="N256" s="9">
        <f t="shared" si="180"/>
        <v>549720</v>
      </c>
      <c r="O256" s="9">
        <f t="shared" si="180"/>
        <v>547642.93999999994</v>
      </c>
      <c r="P256" s="10">
        <f t="shared" si="180"/>
        <v>633020</v>
      </c>
      <c r="Q256" s="9">
        <f t="shared" si="180"/>
        <v>633020</v>
      </c>
      <c r="R256" s="9">
        <f t="shared" si="180"/>
        <v>632257.3600000001</v>
      </c>
      <c r="S256" s="10">
        <f t="shared" si="180"/>
        <v>654080</v>
      </c>
      <c r="T256" s="9">
        <f t="shared" si="180"/>
        <v>654080</v>
      </c>
      <c r="U256" s="9">
        <f t="shared" si="180"/>
        <v>653999.29</v>
      </c>
      <c r="V256" s="8">
        <f t="shared" ref="V256:V266" si="181">U256/S256*100</f>
        <v>99.987660530821927</v>
      </c>
      <c r="W256" s="3"/>
    </row>
    <row r="257" spans="1:23" s="80" customFormat="1" ht="15.75">
      <c r="A257" s="99"/>
      <c r="B257" s="12" t="s">
        <v>74</v>
      </c>
      <c r="C257" s="10">
        <f>G257+J257+M257+P257+S257</f>
        <v>1813652.4</v>
      </c>
      <c r="D257" s="9">
        <f t="shared" si="178"/>
        <v>1098361.93</v>
      </c>
      <c r="E257" s="9">
        <f t="shared" si="178"/>
        <v>1012440.15</v>
      </c>
      <c r="F257" s="9">
        <f t="shared" si="176"/>
        <v>55.823274073907434</v>
      </c>
      <c r="G257" s="10">
        <f>G251</f>
        <v>680000</v>
      </c>
      <c r="H257" s="9">
        <f t="shared" ref="H257:U257" si="182">H251</f>
        <v>382520</v>
      </c>
      <c r="I257" s="9">
        <f t="shared" si="182"/>
        <v>361332.6</v>
      </c>
      <c r="J257" s="10">
        <f t="shared" si="182"/>
        <v>566613</v>
      </c>
      <c r="K257" s="9">
        <f t="shared" si="182"/>
        <v>270000</v>
      </c>
      <c r="L257" s="9">
        <f t="shared" si="182"/>
        <v>229020.39</v>
      </c>
      <c r="M257" s="10">
        <f t="shared" si="182"/>
        <v>234815</v>
      </c>
      <c r="N257" s="9">
        <f t="shared" si="182"/>
        <v>175863.43</v>
      </c>
      <c r="O257" s="9">
        <f t="shared" si="182"/>
        <v>166814.57999999999</v>
      </c>
      <c r="P257" s="10">
        <f t="shared" si="182"/>
        <v>222091</v>
      </c>
      <c r="Q257" s="9">
        <f t="shared" si="182"/>
        <v>159845.12</v>
      </c>
      <c r="R257" s="9">
        <f t="shared" si="182"/>
        <v>145139.20000000001</v>
      </c>
      <c r="S257" s="10">
        <f t="shared" si="182"/>
        <v>110133.4</v>
      </c>
      <c r="T257" s="9">
        <f t="shared" si="182"/>
        <v>110133.38</v>
      </c>
      <c r="U257" s="9">
        <f t="shared" si="182"/>
        <v>110133.38</v>
      </c>
      <c r="V257" s="8">
        <f t="shared" si="181"/>
        <v>99.999981840204711</v>
      </c>
      <c r="W257" s="79"/>
    </row>
    <row r="258" spans="1:23" s="31" customFormat="1" ht="31.5">
      <c r="A258" s="100"/>
      <c r="B258" s="19" t="s">
        <v>26</v>
      </c>
      <c r="C258" s="40">
        <f>SUM(C259:C265)</f>
        <v>2808594.2</v>
      </c>
      <c r="D258" s="36">
        <f t="shared" ref="D258:U258" si="183">SUM(D259:D265)</f>
        <v>2955777.8000000003</v>
      </c>
      <c r="E258" s="36">
        <f t="shared" si="183"/>
        <v>2851365.7700000005</v>
      </c>
      <c r="F258" s="9">
        <f t="shared" si="176"/>
        <v>101.52288180328793</v>
      </c>
      <c r="G258" s="40">
        <f t="shared" si="183"/>
        <v>352693.19999999995</v>
      </c>
      <c r="H258" s="36">
        <f t="shared" si="183"/>
        <v>403751.91</v>
      </c>
      <c r="I258" s="36">
        <f t="shared" si="183"/>
        <v>370215.26999999996</v>
      </c>
      <c r="J258" s="40">
        <f t="shared" si="183"/>
        <v>489530</v>
      </c>
      <c r="K258" s="36">
        <f t="shared" si="183"/>
        <v>505214.12</v>
      </c>
      <c r="L258" s="36">
        <f t="shared" si="183"/>
        <v>502413.9</v>
      </c>
      <c r="M258" s="40">
        <f t="shared" si="183"/>
        <v>488082</v>
      </c>
      <c r="N258" s="36">
        <f t="shared" si="183"/>
        <v>614468.45000000007</v>
      </c>
      <c r="O258" s="36">
        <f t="shared" si="183"/>
        <v>606056.03999999992</v>
      </c>
      <c r="P258" s="40">
        <f t="shared" si="183"/>
        <v>622288</v>
      </c>
      <c r="Q258" s="36">
        <f t="shared" si="183"/>
        <v>699679.75</v>
      </c>
      <c r="R258" s="36">
        <f t="shared" si="183"/>
        <v>666330.2699999999</v>
      </c>
      <c r="S258" s="40">
        <f t="shared" si="183"/>
        <v>856001</v>
      </c>
      <c r="T258" s="36">
        <f t="shared" si="183"/>
        <v>732663.57</v>
      </c>
      <c r="U258" s="36">
        <f t="shared" si="183"/>
        <v>706350.29</v>
      </c>
      <c r="V258" s="8">
        <f t="shared" si="181"/>
        <v>82.517460844087807</v>
      </c>
      <c r="W258" s="32"/>
    </row>
    <row r="259" spans="1:23" ht="15.75">
      <c r="A259" s="99"/>
      <c r="B259" s="12" t="s">
        <v>25</v>
      </c>
      <c r="C259" s="10">
        <f t="shared" ref="C259:C266" si="184">G259+J259+M259+P259+S259</f>
        <v>607392.4</v>
      </c>
      <c r="D259" s="9">
        <f t="shared" ref="D259" si="185">H259+K259+N259+Q259+T259</f>
        <v>697830.49</v>
      </c>
      <c r="E259" s="9">
        <f t="shared" ref="E259:E266" si="186">I259+L259+O259+R259+U259</f>
        <v>680340.74</v>
      </c>
      <c r="F259" s="9">
        <f t="shared" si="176"/>
        <v>112.01008441989066</v>
      </c>
      <c r="G259" s="10">
        <f>G227+G189+G175+G161+G147+G134+G120+G106</f>
        <v>49609.4</v>
      </c>
      <c r="H259" s="9">
        <f t="shared" ref="H259:U259" si="187">H227+H189+H175+H161+H147+H134+H120+H106</f>
        <v>51628.46</v>
      </c>
      <c r="I259" s="9">
        <f t="shared" si="187"/>
        <v>51620.729999999996</v>
      </c>
      <c r="J259" s="10">
        <f t="shared" si="187"/>
        <v>54074</v>
      </c>
      <c r="K259" s="9">
        <f t="shared" si="187"/>
        <v>62269.2</v>
      </c>
      <c r="L259" s="9">
        <f t="shared" si="187"/>
        <v>62156.14</v>
      </c>
      <c r="M259" s="10">
        <f t="shared" si="187"/>
        <v>56778</v>
      </c>
      <c r="N259" s="9">
        <f t="shared" si="187"/>
        <v>140077</v>
      </c>
      <c r="O259" s="9">
        <f t="shared" si="187"/>
        <v>138797.29999999999</v>
      </c>
      <c r="P259" s="10">
        <f t="shared" si="187"/>
        <v>135928</v>
      </c>
      <c r="Q259" s="9">
        <f t="shared" si="187"/>
        <v>179829.35</v>
      </c>
      <c r="R259" s="9">
        <f t="shared" si="187"/>
        <v>179234.59000000003</v>
      </c>
      <c r="S259" s="10">
        <f t="shared" si="187"/>
        <v>311003</v>
      </c>
      <c r="T259" s="9">
        <f t="shared" si="187"/>
        <v>264026.48</v>
      </c>
      <c r="U259" s="9">
        <f t="shared" si="187"/>
        <v>248531.97999999998</v>
      </c>
      <c r="V259" s="8">
        <f t="shared" si="181"/>
        <v>79.913049070266197</v>
      </c>
      <c r="W259" s="3"/>
    </row>
    <row r="260" spans="1:23" ht="15.75">
      <c r="A260" s="99"/>
      <c r="B260" s="12" t="s">
        <v>24</v>
      </c>
      <c r="C260" s="10">
        <f t="shared" si="184"/>
        <v>243832</v>
      </c>
      <c r="D260" s="9">
        <f>H260+K260+N260+Q260+T260</f>
        <v>286494.33999999997</v>
      </c>
      <c r="E260" s="9">
        <f t="shared" si="186"/>
        <v>283427.5</v>
      </c>
      <c r="F260" s="9">
        <f t="shared" si="176"/>
        <v>116.23884477837198</v>
      </c>
      <c r="G260" s="10">
        <f>G228+G190+G176+G162+G148+G135+G121+G107+G208</f>
        <v>36234</v>
      </c>
      <c r="H260" s="9">
        <f t="shared" ref="H260:U260" si="188">H228+H190+H176+H162+H148+H135+H121+H107+H208</f>
        <v>26480.93</v>
      </c>
      <c r="I260" s="9">
        <f t="shared" si="188"/>
        <v>26462.93</v>
      </c>
      <c r="J260" s="10">
        <f t="shared" si="188"/>
        <v>26281</v>
      </c>
      <c r="K260" s="9">
        <f t="shared" si="188"/>
        <v>48461</v>
      </c>
      <c r="L260" s="9">
        <f t="shared" si="188"/>
        <v>48447.34</v>
      </c>
      <c r="M260" s="10">
        <f t="shared" si="188"/>
        <v>30440</v>
      </c>
      <c r="N260" s="9">
        <f t="shared" si="188"/>
        <v>29970</v>
      </c>
      <c r="O260" s="9">
        <f t="shared" si="188"/>
        <v>29947</v>
      </c>
      <c r="P260" s="10">
        <f t="shared" si="188"/>
        <v>51888</v>
      </c>
      <c r="Q260" s="9">
        <f t="shared" si="188"/>
        <v>85601.56</v>
      </c>
      <c r="R260" s="9">
        <f t="shared" si="188"/>
        <v>83052.33</v>
      </c>
      <c r="S260" s="10">
        <f t="shared" si="188"/>
        <v>98989</v>
      </c>
      <c r="T260" s="9">
        <f t="shared" si="188"/>
        <v>95980.849999999991</v>
      </c>
      <c r="U260" s="9">
        <f t="shared" si="188"/>
        <v>95517.9</v>
      </c>
      <c r="V260" s="8">
        <f t="shared" si="181"/>
        <v>96.493448767034721</v>
      </c>
      <c r="W260" s="3"/>
    </row>
    <row r="261" spans="1:23" ht="15.75">
      <c r="A261" s="99"/>
      <c r="B261" s="12" t="s">
        <v>23</v>
      </c>
      <c r="C261" s="10">
        <f t="shared" si="184"/>
        <v>408325.4</v>
      </c>
      <c r="D261" s="9">
        <f t="shared" ref="D261:D266" si="189">H261+K261+N261+Q261+T261</f>
        <v>408325.4</v>
      </c>
      <c r="E261" s="9">
        <f t="shared" si="186"/>
        <v>404301.54000000004</v>
      </c>
      <c r="F261" s="9">
        <f t="shared" si="176"/>
        <v>99.014545751990951</v>
      </c>
      <c r="G261" s="10">
        <f t="shared" ref="G261:U264" si="190">G229+G191+G177+G163+G149+G136+G122+G108</f>
        <v>71171.399999999994</v>
      </c>
      <c r="H261" s="9">
        <f t="shared" si="190"/>
        <v>71171.399999999994</v>
      </c>
      <c r="I261" s="9">
        <f t="shared" si="190"/>
        <v>71081.34</v>
      </c>
      <c r="J261" s="10">
        <f t="shared" si="190"/>
        <v>77577</v>
      </c>
      <c r="K261" s="9">
        <f t="shared" si="190"/>
        <v>77577</v>
      </c>
      <c r="L261" s="9">
        <f t="shared" si="190"/>
        <v>77335.33</v>
      </c>
      <c r="M261" s="10">
        <f t="shared" si="190"/>
        <v>81456</v>
      </c>
      <c r="N261" s="9">
        <f t="shared" si="190"/>
        <v>81456</v>
      </c>
      <c r="O261" s="9">
        <f t="shared" si="190"/>
        <v>81451.53</v>
      </c>
      <c r="P261" s="10">
        <f t="shared" si="190"/>
        <v>85937</v>
      </c>
      <c r="Q261" s="9">
        <f t="shared" si="190"/>
        <v>85937</v>
      </c>
      <c r="R261" s="9">
        <f t="shared" si="190"/>
        <v>85842.31</v>
      </c>
      <c r="S261" s="10">
        <f t="shared" si="190"/>
        <v>92184</v>
      </c>
      <c r="T261" s="9">
        <f t="shared" si="190"/>
        <v>92184</v>
      </c>
      <c r="U261" s="9">
        <f t="shared" si="190"/>
        <v>88591.03</v>
      </c>
      <c r="V261" s="8">
        <f t="shared" si="181"/>
        <v>96.102393040006945</v>
      </c>
      <c r="W261" s="3"/>
    </row>
    <row r="262" spans="1:23" ht="15.75">
      <c r="A262" s="99"/>
      <c r="B262" s="12" t="s">
        <v>22</v>
      </c>
      <c r="C262" s="10">
        <f t="shared" si="184"/>
        <v>974871.5</v>
      </c>
      <c r="D262" s="9">
        <f t="shared" si="189"/>
        <v>930822.13000000012</v>
      </c>
      <c r="E262" s="9">
        <f t="shared" si="186"/>
        <v>891653.37999999989</v>
      </c>
      <c r="F262" s="9">
        <f t="shared" si="176"/>
        <v>91.463683162344978</v>
      </c>
      <c r="G262" s="10">
        <f>G230+G192+G178+G164+G150+G137+G123+G109+G242+G209</f>
        <v>101347.5</v>
      </c>
      <c r="H262" s="9">
        <f t="shared" ref="H262:U262" si="191">H230+H192+H178+H164+H150+H137+H123+H109+H242+H209</f>
        <v>113559.67999999999</v>
      </c>
      <c r="I262" s="9">
        <f t="shared" si="191"/>
        <v>100966.89</v>
      </c>
      <c r="J262" s="10">
        <f t="shared" si="191"/>
        <v>230550</v>
      </c>
      <c r="K262" s="9">
        <f t="shared" si="191"/>
        <v>198465.91999999998</v>
      </c>
      <c r="L262" s="9">
        <f t="shared" si="191"/>
        <v>197710.71</v>
      </c>
      <c r="M262" s="10">
        <f t="shared" si="191"/>
        <v>213307</v>
      </c>
      <c r="N262" s="9">
        <f t="shared" si="191"/>
        <v>203975.45000000004</v>
      </c>
      <c r="O262" s="9">
        <f t="shared" si="191"/>
        <v>199292.86</v>
      </c>
      <c r="P262" s="10">
        <f t="shared" si="191"/>
        <v>215207</v>
      </c>
      <c r="Q262" s="9">
        <f t="shared" si="191"/>
        <v>214983.84000000003</v>
      </c>
      <c r="R262" s="9">
        <f t="shared" si="191"/>
        <v>198724</v>
      </c>
      <c r="S262" s="10">
        <f t="shared" si="191"/>
        <v>214460</v>
      </c>
      <c r="T262" s="9">
        <f t="shared" si="191"/>
        <v>199837.24</v>
      </c>
      <c r="U262" s="9">
        <f t="shared" si="191"/>
        <v>194958.91999999998</v>
      </c>
      <c r="V262" s="8">
        <f t="shared" si="181"/>
        <v>90.906891728061169</v>
      </c>
      <c r="W262" s="3"/>
    </row>
    <row r="263" spans="1:23" ht="15.75">
      <c r="A263" s="99"/>
      <c r="B263" s="12" t="s">
        <v>21</v>
      </c>
      <c r="C263" s="10">
        <f t="shared" si="184"/>
        <v>172608.2</v>
      </c>
      <c r="D263" s="9">
        <f t="shared" si="189"/>
        <v>218650</v>
      </c>
      <c r="E263" s="9">
        <f t="shared" si="186"/>
        <v>198996.49999999997</v>
      </c>
      <c r="F263" s="9">
        <f t="shared" si="176"/>
        <v>115.28797588990555</v>
      </c>
      <c r="G263" s="10">
        <f>G231+G193+G179+G165+G151+G138+G124+G110+G210</f>
        <v>23958.2</v>
      </c>
      <c r="H263" s="9">
        <f t="shared" ref="H263:U263" si="192">H231+H193+H179+H165+H151+H138+H124+H110+H210</f>
        <v>70000</v>
      </c>
      <c r="I263" s="9">
        <f t="shared" si="192"/>
        <v>54143.839999999997</v>
      </c>
      <c r="J263" s="10">
        <f t="shared" si="192"/>
        <v>30000</v>
      </c>
      <c r="K263" s="9">
        <f t="shared" si="192"/>
        <v>30000</v>
      </c>
      <c r="L263" s="9">
        <f t="shared" si="192"/>
        <v>29083.73</v>
      </c>
      <c r="M263" s="10">
        <f t="shared" si="192"/>
        <v>31500</v>
      </c>
      <c r="N263" s="9">
        <f t="shared" si="192"/>
        <v>31500</v>
      </c>
      <c r="O263" s="9">
        <f t="shared" si="192"/>
        <v>29077.35</v>
      </c>
      <c r="P263" s="10">
        <f t="shared" si="192"/>
        <v>42000</v>
      </c>
      <c r="Q263" s="9">
        <f t="shared" si="192"/>
        <v>42000</v>
      </c>
      <c r="R263" s="9">
        <f t="shared" si="192"/>
        <v>41584.46</v>
      </c>
      <c r="S263" s="10">
        <f t="shared" si="192"/>
        <v>45150</v>
      </c>
      <c r="T263" s="9">
        <f t="shared" si="192"/>
        <v>45150</v>
      </c>
      <c r="U263" s="9">
        <f t="shared" si="192"/>
        <v>45107.119999999995</v>
      </c>
      <c r="V263" s="8">
        <f t="shared" si="181"/>
        <v>99.905027685492783</v>
      </c>
      <c r="W263" s="3"/>
    </row>
    <row r="264" spans="1:23" ht="15.75">
      <c r="A264" s="99"/>
      <c r="B264" s="12" t="s">
        <v>20</v>
      </c>
      <c r="C264" s="10">
        <f t="shared" si="184"/>
        <v>86430.6</v>
      </c>
      <c r="D264" s="9">
        <f t="shared" si="189"/>
        <v>78355.34</v>
      </c>
      <c r="E264" s="9">
        <f t="shared" si="186"/>
        <v>77675.310000000012</v>
      </c>
      <c r="F264" s="9">
        <f t="shared" si="176"/>
        <v>89.870150155153397</v>
      </c>
      <c r="G264" s="10">
        <f t="shared" si="190"/>
        <v>21549.599999999999</v>
      </c>
      <c r="H264" s="9">
        <f t="shared" si="190"/>
        <v>22088.34</v>
      </c>
      <c r="I264" s="9">
        <f t="shared" si="190"/>
        <v>21808.620000000003</v>
      </c>
      <c r="J264" s="10">
        <f t="shared" si="190"/>
        <v>17831</v>
      </c>
      <c r="K264" s="9">
        <f t="shared" si="190"/>
        <v>19328</v>
      </c>
      <c r="L264" s="9">
        <f t="shared" si="190"/>
        <v>18941.84</v>
      </c>
      <c r="M264" s="10">
        <f t="shared" si="190"/>
        <v>18723</v>
      </c>
      <c r="N264" s="9">
        <f t="shared" si="190"/>
        <v>18612</v>
      </c>
      <c r="O264" s="9">
        <f t="shared" si="190"/>
        <v>18612</v>
      </c>
      <c r="P264" s="10">
        <f t="shared" si="190"/>
        <v>13307</v>
      </c>
      <c r="Q264" s="9">
        <f t="shared" si="190"/>
        <v>13307</v>
      </c>
      <c r="R264" s="9">
        <f t="shared" si="190"/>
        <v>13305.85</v>
      </c>
      <c r="S264" s="10">
        <f t="shared" si="190"/>
        <v>15020</v>
      </c>
      <c r="T264" s="9">
        <f t="shared" si="190"/>
        <v>5020</v>
      </c>
      <c r="U264" s="9">
        <f t="shared" si="190"/>
        <v>5007</v>
      </c>
      <c r="V264" s="8">
        <f t="shared" si="181"/>
        <v>33.335552596537951</v>
      </c>
      <c r="W264" s="3"/>
    </row>
    <row r="265" spans="1:23" ht="15.75">
      <c r="A265" s="99"/>
      <c r="B265" s="12" t="s">
        <v>19</v>
      </c>
      <c r="C265" s="10">
        <f t="shared" si="184"/>
        <v>315134.09999999998</v>
      </c>
      <c r="D265" s="9">
        <f t="shared" si="189"/>
        <v>335300.09999999998</v>
      </c>
      <c r="E265" s="9">
        <f t="shared" si="186"/>
        <v>314970.80000000005</v>
      </c>
      <c r="F265" s="9">
        <f t="shared" si="176"/>
        <v>99.948180790336579</v>
      </c>
      <c r="G265" s="10">
        <f>G233+G195+G181+G167+G153+G140+G126+G112+G211</f>
        <v>48823.1</v>
      </c>
      <c r="H265" s="9">
        <f t="shared" ref="H265:U265" si="193">H233+H195+H181+H167+H153+H140+H126+H112+H211</f>
        <v>48823.1</v>
      </c>
      <c r="I265" s="9">
        <f t="shared" si="193"/>
        <v>44130.92</v>
      </c>
      <c r="J265" s="10">
        <f t="shared" si="193"/>
        <v>53217</v>
      </c>
      <c r="K265" s="9">
        <f t="shared" si="193"/>
        <v>69113</v>
      </c>
      <c r="L265" s="9">
        <f t="shared" si="193"/>
        <v>68738.810000000012</v>
      </c>
      <c r="M265" s="10">
        <f t="shared" si="193"/>
        <v>55878</v>
      </c>
      <c r="N265" s="9">
        <f t="shared" si="193"/>
        <v>108878</v>
      </c>
      <c r="O265" s="9">
        <f t="shared" si="193"/>
        <v>108878</v>
      </c>
      <c r="P265" s="10">
        <f t="shared" si="193"/>
        <v>78021</v>
      </c>
      <c r="Q265" s="9">
        <f t="shared" si="193"/>
        <v>78021</v>
      </c>
      <c r="R265" s="9">
        <f t="shared" si="193"/>
        <v>64586.729999999996</v>
      </c>
      <c r="S265" s="10">
        <f t="shared" si="193"/>
        <v>79195</v>
      </c>
      <c r="T265" s="9">
        <f t="shared" si="193"/>
        <v>30465</v>
      </c>
      <c r="U265" s="9">
        <f t="shared" si="193"/>
        <v>28636.34</v>
      </c>
      <c r="V265" s="8">
        <f t="shared" si="181"/>
        <v>36.159277732180058</v>
      </c>
      <c r="W265" s="3"/>
    </row>
    <row r="266" spans="1:23" s="31" customFormat="1" ht="48" thickBot="1">
      <c r="A266" s="100"/>
      <c r="B266" s="19" t="s">
        <v>18</v>
      </c>
      <c r="C266" s="40">
        <f t="shared" si="184"/>
        <v>59700</v>
      </c>
      <c r="D266" s="36">
        <f t="shared" si="189"/>
        <v>371423.32999999996</v>
      </c>
      <c r="E266" s="36">
        <f t="shared" si="186"/>
        <v>371423.32999999996</v>
      </c>
      <c r="F266" s="36">
        <f t="shared" si="176"/>
        <v>622.14963149078721</v>
      </c>
      <c r="G266" s="40">
        <f>G234+G196+G182+G168+G154+G141+G127+G113+G212</f>
        <v>14000</v>
      </c>
      <c r="H266" s="36">
        <f t="shared" ref="H266:U266" si="194">H234+H196+H182+H168+H154+H141+H127+H113+H212</f>
        <v>78084.459999999992</v>
      </c>
      <c r="I266" s="36">
        <f t="shared" si="194"/>
        <v>78084.459999999992</v>
      </c>
      <c r="J266" s="40">
        <f t="shared" si="194"/>
        <v>14000</v>
      </c>
      <c r="K266" s="36">
        <f t="shared" si="194"/>
        <v>88800</v>
      </c>
      <c r="L266" s="36">
        <f t="shared" si="194"/>
        <v>88800</v>
      </c>
      <c r="M266" s="40">
        <f t="shared" si="194"/>
        <v>14000</v>
      </c>
      <c r="N266" s="36">
        <f t="shared" si="194"/>
        <v>148654.88</v>
      </c>
      <c r="O266" s="36">
        <f t="shared" si="194"/>
        <v>148654.88</v>
      </c>
      <c r="P266" s="40">
        <f t="shared" si="194"/>
        <v>14000</v>
      </c>
      <c r="Q266" s="36">
        <f t="shared" si="194"/>
        <v>47798.23</v>
      </c>
      <c r="R266" s="36">
        <f t="shared" si="194"/>
        <v>47798.23</v>
      </c>
      <c r="S266" s="40">
        <f t="shared" si="194"/>
        <v>3700</v>
      </c>
      <c r="T266" s="36">
        <f t="shared" si="194"/>
        <v>8085.76</v>
      </c>
      <c r="U266" s="36">
        <f t="shared" si="194"/>
        <v>8085.76</v>
      </c>
      <c r="V266" s="8">
        <f t="shared" si="181"/>
        <v>218.53405405405402</v>
      </c>
      <c r="W266" s="32"/>
    </row>
    <row r="267" spans="1:23" s="87" customFormat="1" ht="15.75">
      <c r="A267" s="96"/>
      <c r="B267" s="15" t="s">
        <v>2</v>
      </c>
      <c r="C267" s="14">
        <f>C269+C273+C281</f>
        <v>12740107.400000002</v>
      </c>
      <c r="D267" s="13">
        <f t="shared" ref="D267:U267" si="195">D269+D273+D281</f>
        <v>12460128.690000001</v>
      </c>
      <c r="E267" s="108">
        <f t="shared" si="195"/>
        <v>11668267.770000001</v>
      </c>
      <c r="F267" s="13">
        <f t="shared" si="176"/>
        <v>91.586887014782931</v>
      </c>
      <c r="G267" s="14">
        <f t="shared" si="195"/>
        <v>2447408.5</v>
      </c>
      <c r="H267" s="13">
        <f t="shared" si="195"/>
        <v>2253626.35</v>
      </c>
      <c r="I267" s="108">
        <f t="shared" si="195"/>
        <v>2031925.1600000001</v>
      </c>
      <c r="J267" s="109">
        <f t="shared" si="195"/>
        <v>2567402</v>
      </c>
      <c r="K267" s="108">
        <f t="shared" si="195"/>
        <v>2361273.12</v>
      </c>
      <c r="L267" s="108">
        <f t="shared" si="195"/>
        <v>2118486.42</v>
      </c>
      <c r="M267" s="14">
        <f t="shared" si="195"/>
        <v>2261160</v>
      </c>
      <c r="N267" s="108">
        <f t="shared" si="195"/>
        <v>2454535.3699999996</v>
      </c>
      <c r="O267" s="108">
        <f t="shared" si="195"/>
        <v>2339099.73</v>
      </c>
      <c r="P267" s="14">
        <f t="shared" si="195"/>
        <v>2810644</v>
      </c>
      <c r="Q267" s="13">
        <f t="shared" si="195"/>
        <v>2859588.1</v>
      </c>
      <c r="R267" s="13">
        <f t="shared" si="195"/>
        <v>2736223.6199999996</v>
      </c>
      <c r="S267" s="14">
        <f t="shared" si="195"/>
        <v>2653492.9</v>
      </c>
      <c r="T267" s="13">
        <f t="shared" si="195"/>
        <v>2531105.7499999995</v>
      </c>
      <c r="U267" s="108">
        <f t="shared" si="195"/>
        <v>2442532.84</v>
      </c>
      <c r="V267" s="85">
        <f>U267/S267*100</f>
        <v>92.049722085180633</v>
      </c>
      <c r="W267" s="86"/>
    </row>
    <row r="268" spans="1:23" ht="15.75">
      <c r="A268" s="97"/>
      <c r="B268" s="12" t="s">
        <v>1</v>
      </c>
      <c r="C268" s="10"/>
      <c r="D268" s="9"/>
      <c r="E268" s="9"/>
      <c r="F268" s="9"/>
      <c r="G268" s="10"/>
      <c r="H268" s="9"/>
      <c r="I268" s="9"/>
      <c r="J268" s="10"/>
      <c r="K268" s="9"/>
      <c r="L268" s="9"/>
      <c r="M268" s="10"/>
      <c r="N268" s="9"/>
      <c r="O268" s="9"/>
      <c r="P268" s="10"/>
      <c r="Q268" s="9"/>
      <c r="R268" s="9"/>
      <c r="S268" s="10"/>
      <c r="T268" s="9"/>
      <c r="U268" s="9"/>
      <c r="V268" s="8"/>
      <c r="W268" s="3"/>
    </row>
    <row r="269" spans="1:23" s="31" customFormat="1" ht="15.75">
      <c r="A269" s="98"/>
      <c r="B269" s="16" t="s">
        <v>0</v>
      </c>
      <c r="C269" s="40">
        <f>SUM(C270:C272)</f>
        <v>9871813.2000000011</v>
      </c>
      <c r="D269" s="36">
        <f t="shared" ref="D269" si="196">SUM(D270:D272)</f>
        <v>9132927.5600000005</v>
      </c>
      <c r="E269" s="36">
        <f t="shared" ref="E269" si="197">SUM(E270:E272)</f>
        <v>8445478.6699999999</v>
      </c>
      <c r="F269" s="9">
        <f t="shared" si="176"/>
        <v>85.551443274878807</v>
      </c>
      <c r="G269" s="40">
        <f>SUM(G270:G272)</f>
        <v>2080715.3</v>
      </c>
      <c r="H269" s="36">
        <f t="shared" ref="H269" si="198">SUM(H270:H272)</f>
        <v>1771789.98</v>
      </c>
      <c r="I269" s="110">
        <f t="shared" ref="I269" si="199">SUM(I270:I272)</f>
        <v>1583625.4300000002</v>
      </c>
      <c r="J269" s="111">
        <f t="shared" ref="J269" si="200">SUM(J270:J272)</f>
        <v>2063872</v>
      </c>
      <c r="K269" s="110">
        <f t="shared" ref="K269" si="201">SUM(K270:K272)</f>
        <v>1767259</v>
      </c>
      <c r="L269" s="110">
        <f t="shared" ref="L269" si="202">SUM(L270:L272)</f>
        <v>1527272.52</v>
      </c>
      <c r="M269" s="40">
        <f t="shared" ref="M269" si="203">SUM(M270:M272)</f>
        <v>1759078</v>
      </c>
      <c r="N269" s="110">
        <f t="shared" ref="N269" si="204">SUM(N270:N272)</f>
        <v>1691412.0399999998</v>
      </c>
      <c r="O269" s="110">
        <f t="shared" ref="O269" si="205">SUM(O270:O272)</f>
        <v>1584388.81</v>
      </c>
      <c r="P269" s="40">
        <f t="shared" ref="P269" si="206">SUM(P270:P272)</f>
        <v>2174356</v>
      </c>
      <c r="Q269" s="36">
        <f t="shared" ref="Q269" si="207">SUM(Q270:Q272)</f>
        <v>2112110.12</v>
      </c>
      <c r="R269" s="36">
        <f t="shared" ref="R269" si="208">SUM(R270:R272)</f>
        <v>2022095.1199999999</v>
      </c>
      <c r="S269" s="40">
        <f t="shared" ref="S269" si="209">SUM(S270:S272)</f>
        <v>1793791.9</v>
      </c>
      <c r="T269" s="36">
        <f t="shared" ref="T269" si="210">SUM(T270:T272)</f>
        <v>1790356.42</v>
      </c>
      <c r="U269" s="110">
        <f t="shared" ref="U269" si="211">SUM(U270:U272)</f>
        <v>1728096.79</v>
      </c>
      <c r="V269" s="82">
        <f>U269/S269*100</f>
        <v>96.337640391842555</v>
      </c>
      <c r="W269" s="32"/>
    </row>
    <row r="270" spans="1:23" ht="31.5">
      <c r="A270" s="99"/>
      <c r="B270" s="12" t="s">
        <v>28</v>
      </c>
      <c r="C270" s="10">
        <f>G270+J270+M270+P270+S270</f>
        <v>4994228.9000000004</v>
      </c>
      <c r="D270" s="9">
        <f t="shared" ref="D270:D272" si="212">H270+K270+N270+Q270+T270</f>
        <v>4970633.7300000004</v>
      </c>
      <c r="E270" s="9">
        <f t="shared" ref="E270:E272" si="213">I270+L270+O270+R270+U270</f>
        <v>4440919.3</v>
      </c>
      <c r="F270" s="9">
        <f t="shared" si="176"/>
        <v>88.921020420189379</v>
      </c>
      <c r="G270" s="10">
        <f>G255+G86</f>
        <v>761010.4</v>
      </c>
      <c r="H270" s="9">
        <f t="shared" ref="H270:U270" si="214">H255+H86</f>
        <v>749565.08000000007</v>
      </c>
      <c r="I270" s="9">
        <f t="shared" si="214"/>
        <v>644102.2300000001</v>
      </c>
      <c r="J270" s="10">
        <f t="shared" si="214"/>
        <v>909852</v>
      </c>
      <c r="K270" s="9">
        <f t="shared" si="214"/>
        <v>909852</v>
      </c>
      <c r="L270" s="9">
        <f t="shared" si="214"/>
        <v>718223.1</v>
      </c>
      <c r="M270" s="10">
        <f t="shared" si="214"/>
        <v>974543</v>
      </c>
      <c r="N270" s="9">
        <f t="shared" si="214"/>
        <v>965828.61</v>
      </c>
      <c r="O270" s="9">
        <f t="shared" si="214"/>
        <v>869931.29</v>
      </c>
      <c r="P270" s="10">
        <f t="shared" si="214"/>
        <v>1319245</v>
      </c>
      <c r="Q270" s="9">
        <f t="shared" si="214"/>
        <v>1319245</v>
      </c>
      <c r="R270" s="9">
        <f t="shared" si="214"/>
        <v>1244698.5599999998</v>
      </c>
      <c r="S270" s="10">
        <f t="shared" si="214"/>
        <v>1029578.5</v>
      </c>
      <c r="T270" s="9">
        <f t="shared" si="214"/>
        <v>1026143.04</v>
      </c>
      <c r="U270" s="9">
        <f t="shared" si="214"/>
        <v>963964.11999999988</v>
      </c>
      <c r="V270" s="8">
        <f>U270/S270*100</f>
        <v>93.627063890708655</v>
      </c>
      <c r="W270" s="3"/>
    </row>
    <row r="271" spans="1:23" ht="47.25">
      <c r="A271" s="99"/>
      <c r="B271" s="12" t="s">
        <v>27</v>
      </c>
      <c r="C271" s="10">
        <f t="shared" ref="C271" si="215">G271+J271+M271+P271+S271</f>
        <v>3063931.9</v>
      </c>
      <c r="D271" s="9">
        <f t="shared" si="212"/>
        <v>3063931.9</v>
      </c>
      <c r="E271" s="9">
        <f t="shared" si="213"/>
        <v>2992119.2199999997</v>
      </c>
      <c r="F271" s="9">
        <f t="shared" si="176"/>
        <v>97.656192032205411</v>
      </c>
      <c r="G271" s="10">
        <f>G256</f>
        <v>639704.9</v>
      </c>
      <c r="H271" s="9">
        <f t="shared" ref="H271:U271" si="216">H256</f>
        <v>639704.9</v>
      </c>
      <c r="I271" s="9">
        <f t="shared" si="216"/>
        <v>578190.6</v>
      </c>
      <c r="J271" s="10">
        <f t="shared" si="216"/>
        <v>587407</v>
      </c>
      <c r="K271" s="9">
        <f t="shared" si="216"/>
        <v>587407</v>
      </c>
      <c r="L271" s="9">
        <f t="shared" si="216"/>
        <v>580029.03</v>
      </c>
      <c r="M271" s="10">
        <f t="shared" si="216"/>
        <v>549720</v>
      </c>
      <c r="N271" s="9">
        <f t="shared" si="216"/>
        <v>549720</v>
      </c>
      <c r="O271" s="9">
        <f t="shared" si="216"/>
        <v>547642.93999999994</v>
      </c>
      <c r="P271" s="10">
        <f t="shared" si="216"/>
        <v>633020</v>
      </c>
      <c r="Q271" s="9">
        <f t="shared" si="216"/>
        <v>633020</v>
      </c>
      <c r="R271" s="9">
        <f t="shared" si="216"/>
        <v>632257.3600000001</v>
      </c>
      <c r="S271" s="10">
        <f t="shared" si="216"/>
        <v>654080</v>
      </c>
      <c r="T271" s="9">
        <f t="shared" si="216"/>
        <v>654080</v>
      </c>
      <c r="U271" s="9">
        <f t="shared" si="216"/>
        <v>653999.29</v>
      </c>
      <c r="V271" s="8">
        <f t="shared" ref="V271:V281" si="217">U271/S271*100</f>
        <v>99.987660530821927</v>
      </c>
      <c r="W271" s="3"/>
    </row>
    <row r="272" spans="1:23" s="80" customFormat="1" ht="15.75">
      <c r="A272" s="99"/>
      <c r="B272" s="12" t="s">
        <v>74</v>
      </c>
      <c r="C272" s="10">
        <f>G272+J272+M272+P272+S272</f>
        <v>1813652.4</v>
      </c>
      <c r="D272" s="9">
        <f t="shared" si="212"/>
        <v>1098361.93</v>
      </c>
      <c r="E272" s="9">
        <f t="shared" si="213"/>
        <v>1012440.15</v>
      </c>
      <c r="F272" s="9">
        <f t="shared" si="176"/>
        <v>55.823274073907434</v>
      </c>
      <c r="G272" s="10">
        <f>G257</f>
        <v>680000</v>
      </c>
      <c r="H272" s="9">
        <f t="shared" ref="H272:U272" si="218">H257</f>
        <v>382520</v>
      </c>
      <c r="I272" s="9">
        <f t="shared" si="218"/>
        <v>361332.6</v>
      </c>
      <c r="J272" s="10">
        <f t="shared" si="218"/>
        <v>566613</v>
      </c>
      <c r="K272" s="9">
        <f t="shared" si="218"/>
        <v>270000</v>
      </c>
      <c r="L272" s="9">
        <f t="shared" si="218"/>
        <v>229020.39</v>
      </c>
      <c r="M272" s="10">
        <f t="shared" si="218"/>
        <v>234815</v>
      </c>
      <c r="N272" s="9">
        <f t="shared" si="218"/>
        <v>175863.43</v>
      </c>
      <c r="O272" s="9">
        <f t="shared" si="218"/>
        <v>166814.57999999999</v>
      </c>
      <c r="P272" s="10">
        <f t="shared" si="218"/>
        <v>222091</v>
      </c>
      <c r="Q272" s="9">
        <f t="shared" si="218"/>
        <v>159845.12</v>
      </c>
      <c r="R272" s="9">
        <f t="shared" si="218"/>
        <v>145139.20000000001</v>
      </c>
      <c r="S272" s="10">
        <f t="shared" si="218"/>
        <v>110133.4</v>
      </c>
      <c r="T272" s="9">
        <f t="shared" si="218"/>
        <v>110133.38</v>
      </c>
      <c r="U272" s="9">
        <f t="shared" si="218"/>
        <v>110133.38</v>
      </c>
      <c r="V272" s="8">
        <f t="shared" si="217"/>
        <v>99.999981840204711</v>
      </c>
      <c r="W272" s="79"/>
    </row>
    <row r="273" spans="1:23" s="31" customFormat="1" ht="31.5">
      <c r="A273" s="100"/>
      <c r="B273" s="19" t="s">
        <v>26</v>
      </c>
      <c r="C273" s="40">
        <f>SUM(C274:C280)</f>
        <v>2808594.2</v>
      </c>
      <c r="D273" s="36">
        <f t="shared" ref="D273" si="219">SUM(D274:D280)</f>
        <v>2955777.8000000003</v>
      </c>
      <c r="E273" s="36">
        <f t="shared" ref="E273" si="220">SUM(E274:E280)</f>
        <v>2851365.7700000005</v>
      </c>
      <c r="F273" s="9">
        <f t="shared" si="176"/>
        <v>101.52288180328793</v>
      </c>
      <c r="G273" s="40">
        <f t="shared" ref="G273" si="221">SUM(G274:G280)</f>
        <v>352693.19999999995</v>
      </c>
      <c r="H273" s="36">
        <f t="shared" ref="H273" si="222">SUM(H274:H280)</f>
        <v>403751.91</v>
      </c>
      <c r="I273" s="36">
        <f t="shared" ref="I273" si="223">SUM(I274:I280)</f>
        <v>370215.26999999996</v>
      </c>
      <c r="J273" s="40">
        <f t="shared" ref="J273" si="224">SUM(J274:J280)</f>
        <v>489530</v>
      </c>
      <c r="K273" s="36">
        <f t="shared" ref="K273" si="225">SUM(K274:K280)</f>
        <v>505214.12</v>
      </c>
      <c r="L273" s="36">
        <f t="shared" ref="L273" si="226">SUM(L274:L280)</f>
        <v>502413.9</v>
      </c>
      <c r="M273" s="40">
        <f t="shared" ref="M273" si="227">SUM(M274:M280)</f>
        <v>488082</v>
      </c>
      <c r="N273" s="36">
        <f t="shared" ref="N273" si="228">SUM(N274:N280)</f>
        <v>614468.45000000007</v>
      </c>
      <c r="O273" s="36">
        <f t="shared" ref="O273" si="229">SUM(O274:O280)</f>
        <v>606056.03999999992</v>
      </c>
      <c r="P273" s="40">
        <f t="shared" ref="P273" si="230">SUM(P274:P280)</f>
        <v>622288</v>
      </c>
      <c r="Q273" s="36">
        <f t="shared" ref="Q273" si="231">SUM(Q274:Q280)</f>
        <v>699679.75</v>
      </c>
      <c r="R273" s="36">
        <f t="shared" ref="R273" si="232">SUM(R274:R280)</f>
        <v>666330.2699999999</v>
      </c>
      <c r="S273" s="40">
        <f t="shared" ref="S273" si="233">SUM(S274:S280)</f>
        <v>856001</v>
      </c>
      <c r="T273" s="36">
        <f t="shared" ref="T273" si="234">SUM(T274:T280)</f>
        <v>732663.57</v>
      </c>
      <c r="U273" s="36">
        <f t="shared" ref="U273" si="235">SUM(U274:U280)</f>
        <v>706350.29</v>
      </c>
      <c r="V273" s="8">
        <f t="shared" si="217"/>
        <v>82.517460844087807</v>
      </c>
      <c r="W273" s="32"/>
    </row>
    <row r="274" spans="1:23" ht="15.75">
      <c r="A274" s="99"/>
      <c r="B274" s="106" t="s">
        <v>25</v>
      </c>
      <c r="C274" s="10">
        <f t="shared" ref="C274:C280" si="236">G274+J274+M274+P274+S274</f>
        <v>607392.4</v>
      </c>
      <c r="D274" s="9">
        <f t="shared" ref="D274" si="237">H274+K274+N274+Q274+T274</f>
        <v>697830.49</v>
      </c>
      <c r="E274" s="9">
        <f t="shared" ref="E274:E281" si="238">I274+L274+O274+R274+U274</f>
        <v>680340.74</v>
      </c>
      <c r="F274" s="9">
        <f t="shared" si="176"/>
        <v>112.01008441989066</v>
      </c>
      <c r="G274" s="10">
        <f>G259</f>
        <v>49609.4</v>
      </c>
      <c r="H274" s="9">
        <f t="shared" ref="H274:U274" si="239">H259</f>
        <v>51628.46</v>
      </c>
      <c r="I274" s="9">
        <f t="shared" si="239"/>
        <v>51620.729999999996</v>
      </c>
      <c r="J274" s="10">
        <f t="shared" si="239"/>
        <v>54074</v>
      </c>
      <c r="K274" s="9">
        <f t="shared" si="239"/>
        <v>62269.2</v>
      </c>
      <c r="L274" s="9">
        <f t="shared" si="239"/>
        <v>62156.14</v>
      </c>
      <c r="M274" s="10">
        <f t="shared" si="239"/>
        <v>56778</v>
      </c>
      <c r="N274" s="9">
        <f t="shared" si="239"/>
        <v>140077</v>
      </c>
      <c r="O274" s="9">
        <f t="shared" si="239"/>
        <v>138797.29999999999</v>
      </c>
      <c r="P274" s="10">
        <f t="shared" si="239"/>
        <v>135928</v>
      </c>
      <c r="Q274" s="9">
        <f t="shared" si="239"/>
        <v>179829.35</v>
      </c>
      <c r="R274" s="9">
        <f t="shared" si="239"/>
        <v>179234.59000000003</v>
      </c>
      <c r="S274" s="10">
        <f t="shared" si="239"/>
        <v>311003</v>
      </c>
      <c r="T274" s="9">
        <f t="shared" si="239"/>
        <v>264026.48</v>
      </c>
      <c r="U274" s="9">
        <f t="shared" si="239"/>
        <v>248531.97999999998</v>
      </c>
      <c r="V274" s="8">
        <f t="shared" si="217"/>
        <v>79.913049070266197</v>
      </c>
      <c r="W274" s="3"/>
    </row>
    <row r="275" spans="1:23" ht="15.75">
      <c r="A275" s="99"/>
      <c r="B275" s="106" t="s">
        <v>24</v>
      </c>
      <c r="C275" s="10">
        <f t="shared" si="236"/>
        <v>243832</v>
      </c>
      <c r="D275" s="9">
        <f>H275+K275+N275+Q275+T275</f>
        <v>286494.33999999997</v>
      </c>
      <c r="E275" s="9">
        <f t="shared" si="238"/>
        <v>283427.5</v>
      </c>
      <c r="F275" s="9">
        <f t="shared" si="176"/>
        <v>116.23884477837198</v>
      </c>
      <c r="G275" s="10">
        <f t="shared" ref="G275:U280" si="240">G260</f>
        <v>36234</v>
      </c>
      <c r="H275" s="9">
        <f t="shared" si="240"/>
        <v>26480.93</v>
      </c>
      <c r="I275" s="9">
        <f t="shared" si="240"/>
        <v>26462.93</v>
      </c>
      <c r="J275" s="10">
        <f t="shared" si="240"/>
        <v>26281</v>
      </c>
      <c r="K275" s="9">
        <f t="shared" si="240"/>
        <v>48461</v>
      </c>
      <c r="L275" s="9">
        <f t="shared" si="240"/>
        <v>48447.34</v>
      </c>
      <c r="M275" s="10">
        <f t="shared" si="240"/>
        <v>30440</v>
      </c>
      <c r="N275" s="9">
        <f t="shared" si="240"/>
        <v>29970</v>
      </c>
      <c r="O275" s="9">
        <f t="shared" si="240"/>
        <v>29947</v>
      </c>
      <c r="P275" s="10">
        <f t="shared" si="240"/>
        <v>51888</v>
      </c>
      <c r="Q275" s="9">
        <f t="shared" si="240"/>
        <v>85601.56</v>
      </c>
      <c r="R275" s="9">
        <f t="shared" si="240"/>
        <v>83052.33</v>
      </c>
      <c r="S275" s="10">
        <f t="shared" si="240"/>
        <v>98989</v>
      </c>
      <c r="T275" s="9">
        <f t="shared" si="240"/>
        <v>95980.849999999991</v>
      </c>
      <c r="U275" s="9">
        <f t="shared" si="240"/>
        <v>95517.9</v>
      </c>
      <c r="V275" s="8">
        <f t="shared" si="217"/>
        <v>96.493448767034721</v>
      </c>
      <c r="W275" s="3"/>
    </row>
    <row r="276" spans="1:23" ht="15.75">
      <c r="A276" s="99"/>
      <c r="B276" s="106" t="s">
        <v>23</v>
      </c>
      <c r="C276" s="10">
        <f t="shared" si="236"/>
        <v>408325.4</v>
      </c>
      <c r="D276" s="9">
        <f t="shared" ref="D276:D281" si="241">H276+K276+N276+Q276+T276</f>
        <v>408325.4</v>
      </c>
      <c r="E276" s="9">
        <f t="shared" si="238"/>
        <v>404301.54000000004</v>
      </c>
      <c r="F276" s="9">
        <f t="shared" si="176"/>
        <v>99.014545751990951</v>
      </c>
      <c r="G276" s="10">
        <f t="shared" si="240"/>
        <v>71171.399999999994</v>
      </c>
      <c r="H276" s="9">
        <f t="shared" si="240"/>
        <v>71171.399999999994</v>
      </c>
      <c r="I276" s="9">
        <f t="shared" si="240"/>
        <v>71081.34</v>
      </c>
      <c r="J276" s="10">
        <f t="shared" si="240"/>
        <v>77577</v>
      </c>
      <c r="K276" s="9">
        <f t="shared" si="240"/>
        <v>77577</v>
      </c>
      <c r="L276" s="9">
        <f t="shared" si="240"/>
        <v>77335.33</v>
      </c>
      <c r="M276" s="10">
        <f t="shared" si="240"/>
        <v>81456</v>
      </c>
      <c r="N276" s="9">
        <f t="shared" si="240"/>
        <v>81456</v>
      </c>
      <c r="O276" s="9">
        <f t="shared" si="240"/>
        <v>81451.53</v>
      </c>
      <c r="P276" s="10">
        <f t="shared" si="240"/>
        <v>85937</v>
      </c>
      <c r="Q276" s="9">
        <f t="shared" si="240"/>
        <v>85937</v>
      </c>
      <c r="R276" s="9">
        <f t="shared" si="240"/>
        <v>85842.31</v>
      </c>
      <c r="S276" s="10">
        <f t="shared" si="240"/>
        <v>92184</v>
      </c>
      <c r="T276" s="9">
        <f t="shared" si="240"/>
        <v>92184</v>
      </c>
      <c r="U276" s="9">
        <f t="shared" si="240"/>
        <v>88591.03</v>
      </c>
      <c r="V276" s="8">
        <f t="shared" si="217"/>
        <v>96.102393040006945</v>
      </c>
      <c r="W276" s="3"/>
    </row>
    <row r="277" spans="1:23" ht="15.75">
      <c r="A277" s="99"/>
      <c r="B277" s="106" t="s">
        <v>22</v>
      </c>
      <c r="C277" s="10">
        <f t="shared" si="236"/>
        <v>974871.5</v>
      </c>
      <c r="D277" s="9">
        <f t="shared" si="241"/>
        <v>930822.13000000012</v>
      </c>
      <c r="E277" s="9">
        <f t="shared" si="238"/>
        <v>891653.37999999989</v>
      </c>
      <c r="F277" s="9">
        <f t="shared" si="176"/>
        <v>91.463683162344978</v>
      </c>
      <c r="G277" s="10">
        <f t="shared" si="240"/>
        <v>101347.5</v>
      </c>
      <c r="H277" s="9">
        <f t="shared" si="240"/>
        <v>113559.67999999999</v>
      </c>
      <c r="I277" s="9">
        <f t="shared" si="240"/>
        <v>100966.89</v>
      </c>
      <c r="J277" s="10">
        <f t="shared" si="240"/>
        <v>230550</v>
      </c>
      <c r="K277" s="9">
        <f t="shared" si="240"/>
        <v>198465.91999999998</v>
      </c>
      <c r="L277" s="9">
        <f t="shared" si="240"/>
        <v>197710.71</v>
      </c>
      <c r="M277" s="10">
        <f t="shared" si="240"/>
        <v>213307</v>
      </c>
      <c r="N277" s="9">
        <f t="shared" si="240"/>
        <v>203975.45000000004</v>
      </c>
      <c r="O277" s="9">
        <f t="shared" si="240"/>
        <v>199292.86</v>
      </c>
      <c r="P277" s="10">
        <f t="shared" si="240"/>
        <v>215207</v>
      </c>
      <c r="Q277" s="9">
        <f t="shared" si="240"/>
        <v>214983.84000000003</v>
      </c>
      <c r="R277" s="9">
        <f t="shared" si="240"/>
        <v>198724</v>
      </c>
      <c r="S277" s="10">
        <f t="shared" si="240"/>
        <v>214460</v>
      </c>
      <c r="T277" s="9">
        <f t="shared" si="240"/>
        <v>199837.24</v>
      </c>
      <c r="U277" s="9">
        <f t="shared" si="240"/>
        <v>194958.91999999998</v>
      </c>
      <c r="V277" s="8">
        <f t="shared" si="217"/>
        <v>90.906891728061169</v>
      </c>
      <c r="W277" s="3"/>
    </row>
    <row r="278" spans="1:23" ht="15.75">
      <c r="A278" s="99"/>
      <c r="B278" s="106" t="s">
        <v>21</v>
      </c>
      <c r="C278" s="10">
        <f t="shared" si="236"/>
        <v>172608.2</v>
      </c>
      <c r="D278" s="9">
        <f t="shared" si="241"/>
        <v>218650</v>
      </c>
      <c r="E278" s="9">
        <f t="shared" si="238"/>
        <v>198996.49999999997</v>
      </c>
      <c r="F278" s="9">
        <f t="shared" si="176"/>
        <v>115.28797588990555</v>
      </c>
      <c r="G278" s="10">
        <f t="shared" si="240"/>
        <v>23958.2</v>
      </c>
      <c r="H278" s="9">
        <f t="shared" si="240"/>
        <v>70000</v>
      </c>
      <c r="I278" s="9">
        <f t="shared" si="240"/>
        <v>54143.839999999997</v>
      </c>
      <c r="J278" s="10">
        <f t="shared" si="240"/>
        <v>30000</v>
      </c>
      <c r="K278" s="9">
        <f t="shared" si="240"/>
        <v>30000</v>
      </c>
      <c r="L278" s="9">
        <f t="shared" si="240"/>
        <v>29083.73</v>
      </c>
      <c r="M278" s="10">
        <f t="shared" si="240"/>
        <v>31500</v>
      </c>
      <c r="N278" s="9">
        <f t="shared" si="240"/>
        <v>31500</v>
      </c>
      <c r="O278" s="9">
        <f t="shared" si="240"/>
        <v>29077.35</v>
      </c>
      <c r="P278" s="10">
        <f t="shared" si="240"/>
        <v>42000</v>
      </c>
      <c r="Q278" s="9">
        <f t="shared" si="240"/>
        <v>42000</v>
      </c>
      <c r="R278" s="9">
        <f t="shared" si="240"/>
        <v>41584.46</v>
      </c>
      <c r="S278" s="10">
        <f t="shared" si="240"/>
        <v>45150</v>
      </c>
      <c r="T278" s="9">
        <f t="shared" si="240"/>
        <v>45150</v>
      </c>
      <c r="U278" s="9">
        <f t="shared" si="240"/>
        <v>45107.119999999995</v>
      </c>
      <c r="V278" s="8">
        <f t="shared" si="217"/>
        <v>99.905027685492783</v>
      </c>
      <c r="W278" s="3"/>
    </row>
    <row r="279" spans="1:23" ht="15.75">
      <c r="A279" s="99"/>
      <c r="B279" s="106" t="s">
        <v>20</v>
      </c>
      <c r="C279" s="10">
        <f t="shared" si="236"/>
        <v>86430.6</v>
      </c>
      <c r="D279" s="9">
        <f t="shared" si="241"/>
        <v>78355.34</v>
      </c>
      <c r="E279" s="9">
        <f t="shared" si="238"/>
        <v>77675.310000000012</v>
      </c>
      <c r="F279" s="9">
        <f t="shared" si="176"/>
        <v>89.870150155153397</v>
      </c>
      <c r="G279" s="10">
        <f t="shared" si="240"/>
        <v>21549.599999999999</v>
      </c>
      <c r="H279" s="9">
        <f t="shared" si="240"/>
        <v>22088.34</v>
      </c>
      <c r="I279" s="9">
        <f t="shared" si="240"/>
        <v>21808.620000000003</v>
      </c>
      <c r="J279" s="10">
        <f t="shared" si="240"/>
        <v>17831</v>
      </c>
      <c r="K279" s="9">
        <f t="shared" si="240"/>
        <v>19328</v>
      </c>
      <c r="L279" s="9">
        <f t="shared" si="240"/>
        <v>18941.84</v>
      </c>
      <c r="M279" s="10">
        <f t="shared" si="240"/>
        <v>18723</v>
      </c>
      <c r="N279" s="9">
        <f t="shared" si="240"/>
        <v>18612</v>
      </c>
      <c r="O279" s="9">
        <f t="shared" si="240"/>
        <v>18612</v>
      </c>
      <c r="P279" s="10">
        <f t="shared" si="240"/>
        <v>13307</v>
      </c>
      <c r="Q279" s="9">
        <f t="shared" si="240"/>
        <v>13307</v>
      </c>
      <c r="R279" s="9">
        <f t="shared" si="240"/>
        <v>13305.85</v>
      </c>
      <c r="S279" s="10">
        <f t="shared" si="240"/>
        <v>15020</v>
      </c>
      <c r="T279" s="9">
        <f t="shared" si="240"/>
        <v>5020</v>
      </c>
      <c r="U279" s="9">
        <f t="shared" si="240"/>
        <v>5007</v>
      </c>
      <c r="V279" s="8">
        <f t="shared" si="217"/>
        <v>33.335552596537951</v>
      </c>
      <c r="W279" s="3"/>
    </row>
    <row r="280" spans="1:23" ht="15.75">
      <c r="A280" s="99"/>
      <c r="B280" s="106" t="s">
        <v>19</v>
      </c>
      <c r="C280" s="10">
        <f t="shared" si="236"/>
        <v>315134.09999999998</v>
      </c>
      <c r="D280" s="9">
        <f t="shared" si="241"/>
        <v>335300.09999999998</v>
      </c>
      <c r="E280" s="9">
        <f t="shared" si="238"/>
        <v>314970.80000000005</v>
      </c>
      <c r="F280" s="9">
        <f t="shared" si="176"/>
        <v>99.948180790336579</v>
      </c>
      <c r="G280" s="10">
        <f t="shared" si="240"/>
        <v>48823.1</v>
      </c>
      <c r="H280" s="9">
        <f t="shared" si="240"/>
        <v>48823.1</v>
      </c>
      <c r="I280" s="9">
        <f t="shared" si="240"/>
        <v>44130.92</v>
      </c>
      <c r="J280" s="10">
        <f t="shared" si="240"/>
        <v>53217</v>
      </c>
      <c r="K280" s="9">
        <f t="shared" si="240"/>
        <v>69113</v>
      </c>
      <c r="L280" s="9">
        <f t="shared" si="240"/>
        <v>68738.810000000012</v>
      </c>
      <c r="M280" s="10">
        <f t="shared" si="240"/>
        <v>55878</v>
      </c>
      <c r="N280" s="9">
        <f t="shared" si="240"/>
        <v>108878</v>
      </c>
      <c r="O280" s="9">
        <f t="shared" si="240"/>
        <v>108878</v>
      </c>
      <c r="P280" s="10">
        <f t="shared" si="240"/>
        <v>78021</v>
      </c>
      <c r="Q280" s="9">
        <f t="shared" si="240"/>
        <v>78021</v>
      </c>
      <c r="R280" s="9">
        <f t="shared" si="240"/>
        <v>64586.729999999996</v>
      </c>
      <c r="S280" s="10">
        <f t="shared" si="240"/>
        <v>79195</v>
      </c>
      <c r="T280" s="9">
        <f t="shared" si="240"/>
        <v>30465</v>
      </c>
      <c r="U280" s="9">
        <f t="shared" si="240"/>
        <v>28636.34</v>
      </c>
      <c r="V280" s="8">
        <f t="shared" si="217"/>
        <v>36.159277732180058</v>
      </c>
      <c r="W280" s="3"/>
    </row>
    <row r="281" spans="1:23" s="31" customFormat="1" ht="48" thickBot="1">
      <c r="A281" s="101"/>
      <c r="B281" s="107" t="s">
        <v>18</v>
      </c>
      <c r="C281" s="83">
        <f>G281+J281+M281+P281+S281</f>
        <v>59700</v>
      </c>
      <c r="D281" s="84">
        <f t="shared" si="241"/>
        <v>371423.32999999996</v>
      </c>
      <c r="E281" s="84">
        <f t="shared" si="238"/>
        <v>371423.32999999996</v>
      </c>
      <c r="F281" s="5">
        <f t="shared" si="176"/>
        <v>622.14963149078721</v>
      </c>
      <c r="G281" s="83">
        <f>G266</f>
        <v>14000</v>
      </c>
      <c r="H281" s="84">
        <f t="shared" ref="H281:U281" si="242">H266</f>
        <v>78084.459999999992</v>
      </c>
      <c r="I281" s="84">
        <f t="shared" si="242"/>
        <v>78084.459999999992</v>
      </c>
      <c r="J281" s="83">
        <f t="shared" si="242"/>
        <v>14000</v>
      </c>
      <c r="K281" s="84">
        <f t="shared" si="242"/>
        <v>88800</v>
      </c>
      <c r="L281" s="84">
        <f t="shared" si="242"/>
        <v>88800</v>
      </c>
      <c r="M281" s="83">
        <f t="shared" si="242"/>
        <v>14000</v>
      </c>
      <c r="N281" s="84">
        <f t="shared" si="242"/>
        <v>148654.88</v>
      </c>
      <c r="O281" s="84">
        <f t="shared" si="242"/>
        <v>148654.88</v>
      </c>
      <c r="P281" s="83">
        <f t="shared" si="242"/>
        <v>14000</v>
      </c>
      <c r="Q281" s="84">
        <f t="shared" si="242"/>
        <v>47798.23</v>
      </c>
      <c r="R281" s="84">
        <f t="shared" si="242"/>
        <v>47798.23</v>
      </c>
      <c r="S281" s="83">
        <f t="shared" si="242"/>
        <v>3700</v>
      </c>
      <c r="T281" s="84">
        <f t="shared" si="242"/>
        <v>8085.76</v>
      </c>
      <c r="U281" s="84">
        <f t="shared" si="242"/>
        <v>8085.76</v>
      </c>
      <c r="V281" s="4">
        <f t="shared" si="217"/>
        <v>218.53405405405402</v>
      </c>
      <c r="W281" s="32"/>
    </row>
    <row r="282" spans="1:23">
      <c r="A282"/>
      <c r="F282" s="2"/>
      <c r="V282" s="2"/>
    </row>
    <row r="283" spans="1:23">
      <c r="A283"/>
      <c r="F283" s="2"/>
    </row>
    <row r="284" spans="1:23">
      <c r="A284"/>
      <c r="F284" s="2"/>
    </row>
  </sheetData>
  <mergeCells count="51">
    <mergeCell ref="M20:O20"/>
    <mergeCell ref="P20:R20"/>
    <mergeCell ref="S20:V20"/>
    <mergeCell ref="T21:T23"/>
    <mergeCell ref="C21:C23"/>
    <mergeCell ref="D21:D23"/>
    <mergeCell ref="A88:V88"/>
    <mergeCell ref="P21:P23"/>
    <mergeCell ref="Q21:Q23"/>
    <mergeCell ref="R21:R23"/>
    <mergeCell ref="S21:S23"/>
    <mergeCell ref="V21:V23"/>
    <mergeCell ref="B18:B22"/>
    <mergeCell ref="A18:A22"/>
    <mergeCell ref="C18:V18"/>
    <mergeCell ref="C19:F20"/>
    <mergeCell ref="G19:V19"/>
    <mergeCell ref="G20:I20"/>
    <mergeCell ref="J20:L20"/>
    <mergeCell ref="R15:U15"/>
    <mergeCell ref="R14:U14"/>
    <mergeCell ref="R13:U13"/>
    <mergeCell ref="A26:V26"/>
    <mergeCell ref="A87:V87"/>
    <mergeCell ref="U21:U23"/>
    <mergeCell ref="J21:J23"/>
    <mergeCell ref="K21:K23"/>
    <mergeCell ref="L21:L23"/>
    <mergeCell ref="M21:M23"/>
    <mergeCell ref="N21:N23"/>
    <mergeCell ref="O21:O23"/>
    <mergeCell ref="F21:F23"/>
    <mergeCell ref="G21:G23"/>
    <mergeCell ref="H21:H23"/>
    <mergeCell ref="I21:I23"/>
    <mergeCell ref="R12:U12"/>
    <mergeCell ref="E21:E23"/>
    <mergeCell ref="W22:W24"/>
    <mergeCell ref="A25:V25"/>
    <mergeCell ref="Q4:U4"/>
    <mergeCell ref="Q5:U5"/>
    <mergeCell ref="B7:V7"/>
    <mergeCell ref="C8:V8"/>
    <mergeCell ref="C9:F10"/>
    <mergeCell ref="G9:V9"/>
    <mergeCell ref="G10:I10"/>
    <mergeCell ref="J10:L10"/>
    <mergeCell ref="M10:O10"/>
    <mergeCell ref="P10:R10"/>
    <mergeCell ref="S10:V10"/>
    <mergeCell ref="A17:V17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3 общая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Рынкевич</dc:creator>
  <cp:lastModifiedBy>User</cp:lastModifiedBy>
  <cp:lastPrinted>2021-02-19T08:34:15Z</cp:lastPrinted>
  <dcterms:created xsi:type="dcterms:W3CDTF">2021-02-01T20:31:36Z</dcterms:created>
  <dcterms:modified xsi:type="dcterms:W3CDTF">2021-03-02T14:07:24Z</dcterms:modified>
</cp:coreProperties>
</file>